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Z:\_exchange_IAS\Толочко\ЕПФР\Строительное управление 187\"/>
    </mc:Choice>
  </mc:AlternateContent>
  <bookViews>
    <workbookView xWindow="0" yWindow="135" windowWidth="15540" windowHeight="10350" firstSheet="8" activeTab="9"/>
  </bookViews>
  <sheets>
    <sheet name="Бухгалтерский баланс" sheetId="1" r:id="rId1"/>
    <sheet name="Отчет о прибылях и убытках" sheetId="2" r:id="rId2"/>
    <sheet name="Отчет об изменении капитала" sheetId="3" r:id="rId3"/>
    <sheet name="Приложение" sheetId="7" state="hidden" r:id="rId4"/>
    <sheet name="Отчет о движении денежных средс" sheetId="9" r:id="rId5"/>
    <sheet name="Форма 1 п.4" sheetId="11" r:id="rId6"/>
    <sheet name="Форма 1 п.5-6" sheetId="12" r:id="rId7"/>
    <sheet name="Форма 1 п.7,8,9" sheetId="13" r:id="rId8"/>
    <sheet name="Форма 1 п.10,13,14" sheetId="14" r:id="rId9"/>
    <sheet name="Аудиторское заключение" sheetId="15" r:id="rId10"/>
  </sheets>
  <externalReferences>
    <externalReference r:id="rId11"/>
  </externalReferences>
  <definedNames>
    <definedName name="_xlnm.Print_Area" localSheetId="0">'Бухгалтерский баланс'!$C$3:$R$103</definedName>
    <definedName name="_xlnm.Print_Area" localSheetId="1">'Отчет о прибылях и убытках'!$C$3:$S$66</definedName>
    <definedName name="_xlnm.Print_Area" localSheetId="2">'Отчет об изменении капитала'!$C$3:$T$85</definedName>
    <definedName name="_xlnm.Print_Area" localSheetId="3">Приложение!$A$1:$D$41</definedName>
    <definedName name="Приложение">Приложение!$A$1:$D$41</definedName>
  </definedNames>
  <calcPr calcId="152511"/>
</workbook>
</file>

<file path=xl/calcChain.xml><?xml version="1.0" encoding="utf-8"?>
<calcChain xmlns="http://schemas.openxmlformats.org/spreadsheetml/2006/main">
  <c r="E6" i="13" l="1"/>
  <c r="D6" i="13"/>
  <c r="D5" i="13" s="1"/>
  <c r="D10" i="13" s="1"/>
  <c r="E5" i="13"/>
  <c r="E10" i="13" s="1"/>
  <c r="D3" i="12"/>
  <c r="C3" i="12"/>
  <c r="C5" i="11"/>
  <c r="C1" i="11" s="1"/>
  <c r="B5" i="11"/>
  <c r="I95" i="1" l="1"/>
  <c r="I81" i="1"/>
  <c r="J35" i="9"/>
  <c r="J48" i="9" s="1"/>
  <c r="I49" i="1" l="1"/>
  <c r="I69" i="1"/>
  <c r="N95" i="1"/>
  <c r="I38" i="1" l="1"/>
  <c r="I53" i="1" s="1"/>
  <c r="O33" i="9" l="1"/>
  <c r="O42" i="2"/>
  <c r="J42" i="2"/>
  <c r="O34" i="2"/>
  <c r="J28" i="2"/>
  <c r="J48" i="2" s="1"/>
  <c r="J21" i="2" l="1"/>
  <c r="J24" i="2" s="1"/>
  <c r="J27" i="2" s="1"/>
  <c r="J49" i="2" s="1"/>
  <c r="J54" i="2" s="1"/>
  <c r="O21" i="2"/>
  <c r="O24" i="2" s="1"/>
  <c r="O27" i="2" s="1"/>
  <c r="O49" i="2" s="1"/>
  <c r="O54" i="2" s="1"/>
  <c r="S78" i="3"/>
  <c r="S51" i="3"/>
  <c r="S47" i="3"/>
  <c r="S20" i="3"/>
  <c r="M17" i="3"/>
  <c r="S17" i="3" s="1"/>
  <c r="N53" i="1"/>
  <c r="C73" i="9"/>
  <c r="C65" i="9"/>
  <c r="F15" i="9"/>
  <c r="F14" i="9"/>
  <c r="F13" i="9"/>
  <c r="F12" i="9"/>
  <c r="F11" i="9"/>
  <c r="F10" i="9"/>
  <c r="F9" i="9"/>
  <c r="N69" i="1" l="1"/>
  <c r="F13" i="2"/>
  <c r="J6" i="2" l="1"/>
  <c r="I77" i="1"/>
  <c r="I96" i="1" s="1"/>
  <c r="N77" i="1"/>
  <c r="N96" i="1" s="1"/>
  <c r="I26" i="1"/>
  <c r="I36" i="1" s="1"/>
  <c r="I54" i="1" s="1"/>
  <c r="N26" i="1"/>
  <c r="N36" i="1" s="1"/>
  <c r="A20" i="7"/>
  <c r="A32" i="7"/>
  <c r="A38" i="7"/>
  <c r="A35" i="7"/>
  <c r="A36" i="7"/>
  <c r="A37" i="7"/>
  <c r="A21" i="7"/>
  <c r="A22" i="7"/>
  <c r="A33" i="7"/>
  <c r="A40" i="7"/>
  <c r="A39" i="7"/>
  <c r="A31" i="7"/>
  <c r="A2" i="7"/>
  <c r="A3" i="7"/>
  <c r="A4" i="7"/>
  <c r="A5" i="7"/>
  <c r="A6" i="7"/>
  <c r="A7" i="7"/>
  <c r="A8" i="7"/>
  <c r="A9" i="7"/>
  <c r="A10" i="7"/>
  <c r="A11" i="7"/>
  <c r="A12" i="7"/>
  <c r="A13" i="7"/>
  <c r="A14" i="7"/>
  <c r="A15" i="7"/>
  <c r="A16" i="7"/>
  <c r="A17" i="7"/>
  <c r="A18" i="7"/>
  <c r="A19" i="7"/>
  <c r="A23" i="7"/>
  <c r="A24" i="7"/>
  <c r="A25" i="7"/>
  <c r="A26" i="7"/>
  <c r="A27" i="7"/>
  <c r="A28" i="7"/>
  <c r="A29" i="7"/>
  <c r="A30" i="7"/>
  <c r="A34" i="7"/>
  <c r="A41" i="7"/>
  <c r="A1" i="7"/>
  <c r="V9" i="1"/>
  <c r="X10" i="1" s="1"/>
  <c r="U9" i="1"/>
  <c r="W9" i="1" s="1"/>
  <c r="E5" i="3" s="1"/>
  <c r="F8" i="2"/>
  <c r="F8" i="3"/>
  <c r="F9" i="3"/>
  <c r="F10" i="3"/>
  <c r="F11" i="3"/>
  <c r="F12" i="3"/>
  <c r="F13" i="3"/>
  <c r="F7" i="3"/>
  <c r="F9" i="2"/>
  <c r="F10" i="2"/>
  <c r="F11" i="2"/>
  <c r="F12" i="2"/>
  <c r="F14" i="2"/>
  <c r="J61" i="2"/>
  <c r="K82" i="3"/>
  <c r="K80" i="3"/>
  <c r="V8" i="1"/>
  <c r="J5" i="3"/>
  <c r="P16" i="2"/>
  <c r="U8" i="1"/>
  <c r="V10" i="1"/>
  <c r="U10" i="1"/>
  <c r="K16" i="2"/>
  <c r="X9" i="1" l="1"/>
  <c r="W10" i="1"/>
  <c r="N54" i="1"/>
  <c r="V54" i="1" l="1"/>
  <c r="V55" i="1" s="1"/>
  <c r="V96" i="1"/>
  <c r="V97" i="1" s="1"/>
  <c r="U54" i="1"/>
  <c r="U53" i="1" s="1"/>
  <c r="U96" i="1"/>
  <c r="U95" i="1" s="1"/>
</calcChain>
</file>

<file path=xl/comments1.xml><?xml version="1.0" encoding="utf-8"?>
<comments xmlns="http://schemas.openxmlformats.org/spreadsheetml/2006/main">
  <authors>
    <author>bondar</author>
    <author xml:space="preserve">bondar </author>
  </authors>
  <commentList>
    <comment ref="L3" authorId="0" shapeId="0">
      <text>
        <r>
          <rPr>
            <sz val="11"/>
            <color indexed="81"/>
            <rFont val="Times New Roman"/>
            <family val="1"/>
            <charset val="204"/>
          </rPr>
          <t>При заполнении отчетности необходимо вводить данные 
в ячейки с голубой заливкой.</t>
        </r>
      </text>
    </comment>
    <comment ref="U5" authorId="1" shapeId="0">
      <text>
        <r>
          <rPr>
            <sz val="11"/>
            <color indexed="81"/>
            <rFont val="Times New Roman"/>
            <family val="1"/>
            <charset val="204"/>
          </rPr>
          <t>В данную ячейку введите дату начала отчетного периода, за который заполняется баланс.</t>
        </r>
      </text>
    </comment>
    <comment ref="U6" authorId="1" shapeId="0">
      <text>
        <r>
          <rPr>
            <sz val="11"/>
            <color indexed="81"/>
            <rFont val="Times New Roman"/>
            <family val="1"/>
            <charset val="204"/>
          </rPr>
          <t>В данную ячейку введите дату окончания отчетного периода, за который заполняется баланс.</t>
        </r>
      </text>
    </comment>
    <comment ref="C13" authorId="1" shapeId="0">
      <text>
        <r>
          <rPr>
            <sz val="11"/>
            <color indexed="81"/>
            <rFont val="Times New Roman"/>
            <family val="1"/>
            <charset val="204"/>
          </rPr>
          <t>Показатели бухгалтерской отчетности приводятся в миллионах белорусских рублей в целых числах.</t>
        </r>
      </text>
    </comment>
    <comment ref="C20" authorId="1" shapeId="0">
      <text>
        <r>
          <rPr>
            <sz val="11"/>
            <color indexed="81"/>
            <rFont val="Times New Roman"/>
            <family val="1"/>
            <charset val="204"/>
          </rPr>
          <t xml:space="preserve">  В бухгалтерской отчетности не допускается 
зачет между статьями активов, обязательств, собственного капитала, доходов и расходов, 
кроме случаев, когда такой зачет установлен законодательством.
  Показатели бухгалтерского баланса, отчета 
о прибылях и убытках, отчета об изменении капитала, отчета о движении денежных средств, отчета о целевом использовании полученных средств, по которым отсутствуют числовые значения, прочеркиваются. </t>
        </r>
        <r>
          <rPr>
            <b/>
            <sz val="11"/>
            <color indexed="48"/>
            <rFont val="Times New Roman"/>
            <family val="1"/>
            <charset val="204"/>
          </rPr>
          <t>Вычитаемые 
и отрицательные числовые значения показателей показываются 
в круглых скобках.</t>
        </r>
      </text>
    </comment>
    <comment ref="N22" authorId="1" shapeId="0">
      <text>
        <r>
          <rPr>
            <sz val="11"/>
            <color indexed="81"/>
            <rFont val="Times New Roman"/>
            <family val="1"/>
            <charset val="204"/>
          </rPr>
          <t>В графе 4 «На 31 декабря 20__ г.» бухгалтерского баланса показываются данные о стоимости
активов, собственного капитала, обязательств 
на конец предыдущего года (вступительный 
баланс), которые должны соответствовать данным 
графы 3 «На ________ 20__ года» предыдущего
года (заключительный баланс), за исключением случаев, установленных законодательством.</t>
        </r>
      </text>
    </comment>
    <comment ref="C23" authorId="1" shapeId="0">
      <text>
        <r>
          <rPr>
            <sz val="11"/>
            <color indexed="81"/>
            <rFont val="Times New Roman"/>
            <family val="1"/>
            <charset val="204"/>
          </rPr>
          <t>В разделе I «Долгосрочные активы» приводится информация об остатках основных средств, нематериальных активов, доходных вложений в материальные активы, вложений в долгосрочные активы, оборудования к установке и строительных материалов, долгосрочных финансовых вложений, долгосрочной дебиторской задолженности, отложенных налоговых активов и других долгосрочных активов.</t>
        </r>
      </text>
    </comment>
    <comment ref="U24" authorId="1" shapeId="0">
      <text>
        <r>
          <rPr>
            <sz val="11"/>
            <color indexed="81"/>
            <rFont val="Times New Roman"/>
            <family val="1"/>
            <charset val="204"/>
          </rPr>
          <t>По статье «Основные средства» (строка 110) показывается остаточная стоимость основных средств, определяемая как разница между первоначальной (переоцененной) стоимостью основных средств, учитываемых на счете 01 «Основные средства», и накопленных по ним сумм амортизации и обесценения, учитываемых на счете 02 «Амортизация основных средств».</t>
        </r>
      </text>
    </comment>
    <comment ref="U25" authorId="1" shapeId="0">
      <text>
        <r>
          <rPr>
            <sz val="11"/>
            <color indexed="81"/>
            <rFont val="Times New Roman"/>
            <family val="1"/>
            <charset val="204"/>
          </rPr>
          <t>По статье «Нематериальные активы» (строка 120) показывается остаточная стоимость нематериальных активов, определяемая как разница между первоначальной (переоцененной) стоимостью нематериальных активов, учитываемых на счете 04 «Нематериальные активы», и накопленных по ним сумм амортизации и обесценения, учитываемых на счете 05 «Амортизация нематериальных активов».</t>
        </r>
      </text>
    </comment>
    <comment ref="U26" authorId="1" shapeId="0">
      <text>
        <r>
          <rPr>
            <sz val="10.5"/>
            <color indexed="81"/>
            <rFont val="Times New Roman"/>
            <family val="1"/>
            <charset val="204"/>
          </rPr>
          <t>По статье «Доходные вложения в материальные активы» (строка 130) показываются суммы доходных вложений в материальные активы, в том числе в инвестиционную недвижимость (строка 131), предметы финансовой аренды (лизинга) (строка 132), прочие доходные вложения в материальные активы (строка 133). Остаточная стоимость инвестиционной недвижимости, предметов финансовой аренды (лизинга) определяется как разница между первоначальной (переоцененной) стоимостью инвестиционной недвижимости, предметов финансовой аренды (лизинга), учитываемой на счете 03 «Доходные вложения в материальные активы», и накопленных по ним сумм амортизации и обесценения, учитываемых 
на счете 02 «Амортизация основных средств».</t>
        </r>
      </text>
    </comment>
    <comment ref="U31" authorId="1" shapeId="0">
      <text>
        <r>
          <rPr>
            <sz val="11"/>
            <color indexed="81"/>
            <rFont val="Times New Roman"/>
            <family val="1"/>
            <charset val="204"/>
          </rPr>
          <t>По статье «Вложения в долгосрочные активы» (строка 140) показываются суммы вложений в долгосрочные активы, учитываемые на счете 08 «Вложения в долгосрочные активы», а также стоимость оборудования к установке и строительных материалов, учитываемая на счете 07 «Оборудование к установке и строительные материалы».</t>
        </r>
      </text>
    </comment>
    <comment ref="U32" authorId="1" shapeId="0">
      <text>
        <r>
          <rPr>
            <sz val="11"/>
            <color indexed="81"/>
            <rFont val="Times New Roman"/>
            <family val="1"/>
            <charset val="204"/>
          </rPr>
          <t>По статье «Долгосрочные финансовые вложения» (строка 150) показываются суммы долгосрочных финансовых вложений, учитываемые на счете 06 «Долгосрочные финансовые вложения».</t>
        </r>
      </text>
    </comment>
    <comment ref="U33" authorId="1" shapeId="0">
      <text>
        <r>
          <rPr>
            <sz val="11"/>
            <color indexed="81"/>
            <rFont val="Times New Roman"/>
            <family val="1"/>
            <charset val="204"/>
          </rPr>
          <t>По статье «Отложенные налоговые активы» (строка 160) показывается сальдо по счету 09 «Отложенные налоговые активы».</t>
        </r>
      </text>
    </comment>
    <comment ref="U34" authorId="1" shapeId="0">
      <text>
        <r>
          <rPr>
            <sz val="11"/>
            <color indexed="81"/>
            <rFont val="Times New Roman"/>
            <family val="1"/>
            <charset val="204"/>
          </rPr>
          <t>По статье «Долгосрочная дебиторская задолженность» (строка 170) показывается дебиторская задолженность, в том числе выданные авансы, предварительная оплата поставщикам, подрядчикам, исполнителям, учитываемая на счетах 60 «Расчеты с поставщиками и подрядчиками», 62 «Расчеты с покупателями и заказчиками», 76 «Расчеты с разными дебиторами и кредиторами» и других счетах учета расчетов, погашение которой ожидается более чем через 12 месяцев после отчетной даты.</t>
        </r>
      </text>
    </comment>
    <comment ref="V34" authorId="1" shapeId="0">
      <text>
        <r>
          <rPr>
            <sz val="11"/>
            <color indexed="81"/>
            <rFont val="Times New Roman"/>
            <family val="1"/>
            <charset val="204"/>
          </rPr>
          <t>При наличии резервов по сомнительным долгам, учитываемых на счете 63 «Резервы по сомнительным долгам», показатели статьи «Долгосрочная дебиторская задолженность» (строка 170), в связи с которыми созданы указанные резервы по сомнительным долгам, уменьшаются на суммы данных резервов.</t>
        </r>
      </text>
    </comment>
    <comment ref="U35" authorId="1" shapeId="0">
      <text>
        <r>
          <rPr>
            <sz val="11"/>
            <color indexed="81"/>
            <rFont val="Times New Roman"/>
            <family val="1"/>
            <charset val="204"/>
          </rPr>
          <t>По статье «Прочие долгосрочные активы» (строка 180) показываются суммы долгосрочных активов, не показанные по строкам 110-170, в том числе суммы расходов будущих периодов, учитываемые на счете 97 «Расходы будущих периодов» и подлежащие отнесению на расходы отчетного периода более чем через 12 месяцев после 
отчетной даты.</t>
        </r>
      </text>
    </comment>
    <comment ref="C37" authorId="1" shapeId="0">
      <text>
        <r>
          <rPr>
            <sz val="11"/>
            <color indexed="81"/>
            <rFont val="Times New Roman"/>
            <family val="1"/>
            <charset val="204"/>
          </rPr>
          <t>В разделе II «Краткосрочные активы» приводится информация об остатках запасов, долгосрочных активов, предназначенных для реализации, расходов будущих периодов, налогов по приобретенным товарам, работам, услугам, краткосрочной дебиторской задолженности, краткосрочных финансовых вложений, 
денежных средств и их эквивалентов,
 прочих краткосрочных активов.</t>
        </r>
      </text>
    </comment>
    <comment ref="U38" authorId="1" shapeId="0">
      <text>
        <r>
          <rPr>
            <sz val="11"/>
            <color indexed="81"/>
            <rFont val="Times New Roman"/>
            <family val="1"/>
            <charset val="204"/>
          </rPr>
          <t xml:space="preserve">  По статье «Запасы» (строка 210) показываются остатки материалов, животных на выращивании и откорме, незавершенного производства, готовой продукции и товаров, товаров отгруженных и прочих запасов.
  При наличии резервов под снижение стоимости запасов, учитываемых на счете 14 «Резервы под снижение стоимости запасов», показатели соответствующих строк статьи «Запасы», в связи с которыми созданы резервы под снижение стоимости запасов, уменьшаются на суммы данных резервов.</t>
        </r>
      </text>
    </comment>
    <comment ref="U40" authorId="1" shapeId="0">
      <text>
        <r>
          <rPr>
            <sz val="11"/>
            <color indexed="81"/>
            <rFont val="Times New Roman"/>
            <family val="1"/>
            <charset val="204"/>
          </rPr>
          <t xml:space="preserve">  По строке 211 «материалы» показываются остатки материалов, учитываемых на счете 10 «Материалы».
  При ведении бухгалтерского учета заготовления и приобретения материалов с использованием счетов 15 «Заготовление и приобретение материалов» и 16 «Отклонение в стоимости материалов» по строке 211 «материалы» показывается также сумма отклонений фактической себестоимости приобретенных материалов от их стоимости по учетным ценам.</t>
        </r>
      </text>
    </comment>
    <comment ref="U41" authorId="1" shapeId="0">
      <text>
        <r>
          <rPr>
            <sz val="11"/>
            <color indexed="81"/>
            <rFont val="Times New Roman"/>
            <family val="1"/>
            <charset val="204"/>
          </rPr>
          <t>По строке 212 «животные на выращивании и откорме» показывается стоимость животных на выращивании и откорме, учитываемая на счете 11 «Животные 
на выращивании и откорме».</t>
        </r>
      </text>
    </comment>
    <comment ref="U42" authorId="1" shapeId="0">
      <text>
        <r>
          <rPr>
            <sz val="11"/>
            <color indexed="81"/>
            <rFont val="Times New Roman"/>
            <family val="1"/>
            <charset val="204"/>
          </rPr>
          <t>По строке 213 «незавершенное производство» показываются остатки незавершенного производства, учитываемого на счетах 20 «Основное производство», 21 «Полуфабрикаты собственного производства», 
23 «Вспомогательные производства», 
29 «Обслуживающие производства и хозяйства».</t>
        </r>
      </text>
    </comment>
    <comment ref="U43" authorId="1" shapeId="0">
      <text>
        <r>
          <rPr>
            <sz val="10.5"/>
            <color indexed="81"/>
            <rFont val="Times New Roman"/>
            <family val="1"/>
            <charset val="204"/>
          </rPr>
          <t xml:space="preserve">  По строке 214 «готовая продукция и товары» показываются остатки готовой продукции, учитываемой на счете 43 «Готовая продукция», остатки товаров, учитываемых на счете 41 «Товары», а также расходы на реализацию, учитываемые на счете 44 «Расходы на реализацию», относящиеся к остаткам товаров в порядке, установленном законодательством. Если учет товаров ведется по розничным ценам, то показатель строки 214 «готовая продукция и товары» уменьшается на сальдо по счету 42 «Торговая наценка».
  В организациях общественного питания по строке 214 «готовая продукция и товары» показываются остатки сырья и готовой продукции на кухнях и в кладовых.</t>
        </r>
      </text>
    </comment>
    <comment ref="U44" authorId="1" shapeId="0">
      <text>
        <r>
          <rPr>
            <sz val="11"/>
            <color indexed="81"/>
            <rFont val="Times New Roman"/>
            <family val="1"/>
            <charset val="204"/>
          </rPr>
          <t>По строке 215 «товары отгруженные» показываются остатки товаров отгруженных, учитываемых 
на счете 45 «Товары отгруженные».</t>
        </r>
      </text>
    </comment>
    <comment ref="U45" authorId="1" shapeId="0">
      <text>
        <r>
          <rPr>
            <sz val="11"/>
            <color indexed="81"/>
            <rFont val="Times New Roman"/>
            <family val="1"/>
            <charset val="204"/>
          </rPr>
          <t>По строке 216 «прочие запасы» показываются остатки запасов, 
не показанные по строкам 211-215.</t>
        </r>
      </text>
    </comment>
    <comment ref="U46" authorId="1" shapeId="0">
      <text>
        <r>
          <rPr>
            <sz val="11"/>
            <color indexed="81"/>
            <rFont val="Times New Roman"/>
            <family val="1"/>
            <charset val="204"/>
          </rPr>
          <t>По статье «Долгосрочные активы, предназначенные для реализации» (строка 220) показывается стоимость долгосрочных активов, признанных предназначенными для реализации, а также активов, включенных в выбывающую группу, признанную предназначенной для реализации, учитываемая на счете 47 «Долгосрочные активы, предназначенные для реализации».</t>
        </r>
      </text>
    </comment>
    <comment ref="U47" authorId="1" shapeId="0">
      <text>
        <r>
          <rPr>
            <sz val="11"/>
            <color indexed="81"/>
            <rFont val="Times New Roman"/>
            <family val="1"/>
            <charset val="204"/>
          </rPr>
          <t>По статье «Расходы будущих периодов» (строка 230) показываются суммы расходов будущих периодов, учитываемые на счете 97 «Расходы будущих периодов» и подлежащие отнесению на расходы отчетного периода в течение 12 месяцев после отчетной даты.</t>
        </r>
      </text>
    </comment>
    <comment ref="U48" authorId="1" shapeId="0">
      <text>
        <r>
          <rPr>
            <sz val="11"/>
            <color indexed="81"/>
            <rFont val="Times New Roman"/>
            <family val="1"/>
            <charset val="204"/>
          </rPr>
          <t>По статье «Налог на добавленную стоимость 
по приобретенным товарам, работам, услугам» (строка 240) показываются суммы налога 
на добавленную стоимость, учитываемые 
на счете 18 «Налог на добавленную стоимость 
по приобретенным товарам, работам, услугам».</t>
        </r>
      </text>
    </comment>
    <comment ref="U49" authorId="1" shapeId="0">
      <text>
        <r>
          <rPr>
            <sz val="11"/>
            <color indexed="81"/>
            <rFont val="Times New Roman"/>
            <family val="1"/>
            <charset val="204"/>
          </rPr>
          <t>По статье «Краткосрочная дебиторская задолженность» (строка 250) показывается дебиторская задолженность, 
в том числе выданные авансы, предварительная оплата поставщикам, подрядчикам, исполнителям, учитываемая на счетах 60 «Расчеты с поставщиками и подрядчиками», 62 «Расчеты с покупателями и заказчиками», 
76 «Расчеты с разными дебиторами и кредиторами» 
и других счетах учета расчетов, погашение которой ожидается в течение 12 месяцев после отчетной даты.</t>
        </r>
      </text>
    </comment>
    <comment ref="V49" authorId="1" shapeId="0">
      <text>
        <r>
          <rPr>
            <sz val="10.5"/>
            <color indexed="81"/>
            <rFont val="Times New Roman"/>
            <family val="1"/>
            <charset val="204"/>
          </rPr>
          <t>При наличии резервов по сомнительным долгам, учитываемых на счете 63 «Резервы 
по сомнительным долгам», показатели соответствующих строк статьи «Краткосрочная дебиторская задолженность» (строка 250), 
в связи с которыми созданы резервы 
по сомнительным долгам, уменьшаются 
на суммы данных резервов.</t>
        </r>
      </text>
    </comment>
    <comment ref="U50" authorId="1" shapeId="0">
      <text>
        <r>
          <rPr>
            <sz val="10.5"/>
            <color indexed="81"/>
            <rFont val="Times New Roman"/>
            <family val="1"/>
            <charset val="204"/>
          </rPr>
          <t>По статье «Краткосрочные финансовые вложения» (строка 260) показываются суммы краткосрочных финансовых вложений, учитываемые на счете 58 «Краткосрочные финансовые вложения», за исключением сумм краткосрочных финансовых вложений в высоколиквидные долговые ценные бумаги других организаций, установленный срок погашения которых не превышает трех месяцев.</t>
        </r>
      </text>
    </comment>
    <comment ref="V50" authorId="1" shapeId="0">
      <text>
        <r>
          <rPr>
            <sz val="10.5"/>
            <color indexed="81"/>
            <rFont val="Times New Roman"/>
            <family val="1"/>
            <charset val="204"/>
          </rPr>
          <t>При наличии резервов под обесценение краткосрочных финансовых вложений, учитываемых на счете 59 «Резервы под обесценение краткосрочных финансовых вложений», показатель этой статьи уменьшается на сумму данных резервов.</t>
        </r>
      </text>
    </comment>
    <comment ref="U51" authorId="1" shapeId="0">
      <text>
        <r>
          <rPr>
            <sz val="10.5"/>
            <color indexed="81"/>
            <rFont val="Times New Roman"/>
            <family val="1"/>
            <charset val="204"/>
          </rPr>
          <t>По статье «Денежные средства и их эквиваленты» (строка 270) показываются остатки денежных средств организации, учитываемых на счетах 50 «Касса», 
51 «Расчетные счета», 52 «Валютные счета», 
55 «Специальные счета в банках», 57 «Денежные 
средства в пути», а также суммы краткосрочных финансовых вложений в высоколиквидные долговые ценные бумаги других организаций, установленный срок погашения которых не превышает трех месяцев (далее - эквиваленты денежных средств), учитываемые на счете 58 «Краткосрочные финансовые вложения».</t>
        </r>
      </text>
    </comment>
    <comment ref="U52" authorId="1" shapeId="0">
      <text>
        <r>
          <rPr>
            <sz val="11"/>
            <color indexed="81"/>
            <rFont val="Times New Roman"/>
            <family val="1"/>
            <charset val="204"/>
          </rPr>
          <t>По статье «Прочие краткосрочные активы» (строка 280) показываются суммы краткосрочных активов, не показанные по строкам 210-270, в том числе учитываемые 
на счете 94 «Недостачи и потери от порчи имущества».</t>
        </r>
      </text>
    </comment>
    <comment ref="C60" authorId="1" shapeId="0">
      <text>
        <r>
          <rPr>
            <sz val="11"/>
            <color indexed="81"/>
            <rFont val="Times New Roman"/>
            <family val="1"/>
            <charset val="204"/>
          </rPr>
          <t>В разделе III «Собственный капитал» приводится информация о величине собственного капитала организации.</t>
        </r>
      </text>
    </comment>
    <comment ref="U61" authorId="1" shapeId="0">
      <text>
        <r>
          <rPr>
            <sz val="11"/>
            <color indexed="81"/>
            <rFont val="Times New Roman"/>
            <family val="1"/>
            <charset val="204"/>
          </rPr>
          <t>По статье «Уставный капитал» (строка 410) показывается сумма уставного фонда, учитываемая 
на счете 80 «Уставный капитал».</t>
        </r>
      </text>
    </comment>
    <comment ref="U62" authorId="1" shapeId="0">
      <text>
        <r>
          <rPr>
            <sz val="11"/>
            <color indexed="81"/>
            <rFont val="Times New Roman"/>
            <family val="1"/>
            <charset val="204"/>
          </rPr>
          <t>По статье «Неоплаченная часть уставного капитала» (строка 420) показывается дебиторская задолженность собственника имущества (учредителей, участников) по вкладам в уставный фонд, учитываемая на счете 75 «Расчеты с учредителями» (субсчет 75-1 «Расчеты по вкладам в уставный капитал»). Показатель этой статьи вычитается при подсчете итога по разделу III «Собственный капитал».</t>
        </r>
      </text>
    </comment>
    <comment ref="U63" authorId="1" shapeId="0">
      <text>
        <r>
          <rPr>
            <sz val="10.5"/>
            <color indexed="81"/>
            <rFont val="Times New Roman"/>
            <family val="1"/>
            <charset val="204"/>
          </rPr>
          <t>По статье «Собственные акции (доли в уставном капитале)» (строка 430) показывается стоимость собственных акций (долей в уставном фонде), выкупленных у акционеров (участников), учитываемая на счете 81 «Собственные акции (доли в уставном капитале)». Показатель этой статьи вычитается при подсчете итога по разделу III «Собственный капитал».</t>
        </r>
      </text>
    </comment>
    <comment ref="U64" authorId="1" shapeId="0">
      <text>
        <r>
          <rPr>
            <sz val="11"/>
            <color indexed="81"/>
            <rFont val="Times New Roman"/>
            <family val="1"/>
            <charset val="204"/>
          </rPr>
          <t>По статье «Резервный капитал» (строка 440) показывается остаток резервного фонда, учитываемого на счете 82 «Резервный капитал».</t>
        </r>
      </text>
    </comment>
    <comment ref="U65" authorId="1" shapeId="0">
      <text>
        <r>
          <rPr>
            <sz val="11"/>
            <color indexed="81"/>
            <rFont val="Times New Roman"/>
            <family val="1"/>
            <charset val="204"/>
          </rPr>
          <t>По статье «Добавочный капитал» (строка 450) показывается остаток добавочного фонда, учитываемого 
на счете 83 «Добавочный капитал».</t>
        </r>
      </text>
    </comment>
    <comment ref="U66" authorId="1" shapeId="0">
      <text>
        <r>
          <rPr>
            <sz val="10.5"/>
            <color indexed="81"/>
            <rFont val="Times New Roman"/>
            <family val="1"/>
            <charset val="204"/>
          </rPr>
          <t>По статье «Нераспределенная прибыль (непокрытый убыток)» (строка 460) показывается сумма нераспределенной прибыли (непокрытого убытка) за предыдущие и отчетный годы, учитываемая по кредиту (дебету) счета 84 «Нераспределенная прибыль (непокрытый убыток)». Сумма непокрытого убытка, показанного по этой статье, вычитается при подсчете итога по разделу III «Собственный капитал».</t>
        </r>
      </text>
    </comment>
    <comment ref="U67" authorId="1" shapeId="0">
      <text>
        <r>
          <rPr>
            <sz val="11"/>
            <color indexed="81"/>
            <rFont val="Times New Roman"/>
            <family val="1"/>
            <charset val="204"/>
          </rPr>
          <t>По статье «Чистая прибыль (убыток) отчетного периода» (строка 470) показывается сумма чистой прибыли (убытка) отчетного периода, учитываемая на счете 99 «Прибыли и убытки». Сумма убытка отчетного периода, показанного по этой статье, вычитается при подсчете итога по разделу III «Собственный капитал». В годовом бухгалтерском балансе статья «Чистая прибыль (убыток) отчетного периода» (строка 470) не заполняется.</t>
        </r>
      </text>
    </comment>
    <comment ref="U68" authorId="1" shapeId="0">
      <text>
        <r>
          <rPr>
            <sz val="10.5"/>
            <color indexed="81"/>
            <rFont val="Times New Roman"/>
            <family val="1"/>
            <charset val="204"/>
          </rPr>
          <t>По статье «Целевое финансирование» (строка 480) показывается остаток целевого финансирования, учитываемого на счете 86 «Целевое финансирование».</t>
        </r>
      </text>
    </comment>
    <comment ref="C70" authorId="1" shapeId="0">
      <text>
        <r>
          <rPr>
            <sz val="11"/>
            <color indexed="81"/>
            <rFont val="Times New Roman"/>
            <family val="1"/>
            <charset val="204"/>
          </rPr>
          <t>В разделе IV «Долгосрочные обязательства» приводится информация о долгосрочных обязательствах организации, погашение которых ожидается более чем через 12 месяцев после отчетной даты.</t>
        </r>
      </text>
    </comment>
    <comment ref="U71" authorId="1" shapeId="0">
      <text>
        <r>
          <rPr>
            <sz val="11"/>
            <color indexed="81"/>
            <rFont val="Times New Roman"/>
            <family val="1"/>
            <charset val="204"/>
          </rPr>
          <t>По статье «Долгосрочные кредиты и займы» (строка 510) показываются обязательства по погашению долгосрочных кредитов и займов (за исключением процентов по ним), учитываемые на счете 67 «Расчеты по долгосрочным кредитам и займам».</t>
        </r>
      </text>
    </comment>
    <comment ref="U72" authorId="1" shapeId="0">
      <text>
        <r>
          <rPr>
            <sz val="11"/>
            <color indexed="81"/>
            <rFont val="Times New Roman"/>
            <family val="1"/>
            <charset val="204"/>
          </rPr>
          <t>По статье «Долгосрочные обязательства по лизинговым платежам» (строка 520) показываются долгосрочные обязательства по лизинговым платежам, учитываемые на счете 76 «Расчеты с разными дебиторами и кредиторами».</t>
        </r>
      </text>
    </comment>
    <comment ref="U73" authorId="1" shapeId="0">
      <text>
        <r>
          <rPr>
            <sz val="10.5"/>
            <color indexed="81"/>
            <rFont val="Times New Roman"/>
            <family val="1"/>
            <charset val="204"/>
          </rPr>
          <t>По статье «Отложенные налоговые обязательства» (строка 530) показывается сальдо по счету 65 «Отложенные налоговые обязательства».</t>
        </r>
      </text>
    </comment>
    <comment ref="U74" authorId="1" shapeId="0">
      <text>
        <r>
          <rPr>
            <sz val="11"/>
            <color indexed="81"/>
            <rFont val="Times New Roman"/>
            <family val="1"/>
            <charset val="204"/>
          </rPr>
          <t>По статье «Доходы будущих периодов» (строка 540) показываются суммы доходов будущих периодов, учитываемые на счете 98 «Доходы будущих периодов» и подлежащие отнесению на доходы отчетного периода более чем через 12 месяцев после отчетной даты.</t>
        </r>
      </text>
    </comment>
    <comment ref="U75" authorId="1" shapeId="0">
      <text>
        <r>
          <rPr>
            <sz val="11"/>
            <color indexed="81"/>
            <rFont val="Times New Roman"/>
            <family val="1"/>
            <charset val="204"/>
          </rPr>
          <t>По статье «Резервы предстоящих платежей» (строка 550) показываются суммы резервов предстоящих платежей, учитываемые на счете 96 «Резервы предстоящих платежей» и подлежащие использованию более чем через 12 месяцев после отчетной даты.</t>
        </r>
      </text>
    </comment>
    <comment ref="U76" authorId="1" shapeId="0">
      <text>
        <r>
          <rPr>
            <sz val="10.5"/>
            <color indexed="81"/>
            <rFont val="Times New Roman"/>
            <family val="1"/>
            <charset val="204"/>
          </rPr>
          <t>По статье «Прочие долгосрочные обязательства» (строка 560) показываются прочие долгосрочные обязательства, учитываемые на счетах учета расчетов, не показанные по строкам 510-550.</t>
        </r>
      </text>
    </comment>
    <comment ref="C78" authorId="1" shapeId="0">
      <text>
        <r>
          <rPr>
            <sz val="11"/>
            <color indexed="81"/>
            <rFont val="Times New Roman"/>
            <family val="1"/>
            <charset val="204"/>
          </rPr>
          <t>В разделе V «Краткосрочные обязательства» приводится информация о краткосрочных обязательствах организации, погашение которых ожидается в течение 12 месяцев после отчетной даты.</t>
        </r>
      </text>
    </comment>
    <comment ref="U79" authorId="1" shapeId="0">
      <text>
        <r>
          <rPr>
            <sz val="11"/>
            <color indexed="81"/>
            <rFont val="Times New Roman"/>
            <family val="1"/>
            <charset val="204"/>
          </rPr>
          <t>По статье «Краткосрочные кредиты и займы» (строка 610) показываются обязательства по погашению краткосрочных кредитов и займов (за исключением процентов по ним), учитываемые на счете 66 «Расчеты по краткосрочным кредитам и займам».</t>
        </r>
      </text>
    </comment>
    <comment ref="U80" authorId="1" shapeId="0">
      <text>
        <r>
          <rPr>
            <sz val="11"/>
            <color indexed="81"/>
            <rFont val="Times New Roman"/>
            <family val="1"/>
            <charset val="204"/>
          </rPr>
          <t>По статье «Краткосрочная часть долгосрочных обязательств» (строка 620) показывается часть долгосрочных обязательств, учитываемых на счетах учета расчетов, погашение которой ожидается в течение 12 месяцев после отчетной даты, за исключением краткосрочной кредиторской задолженности, показанной по статье «Краткосрочная кредиторская задолженность» (строка 630).</t>
        </r>
      </text>
    </comment>
    <comment ref="U81" authorId="1" shapeId="0">
      <text>
        <r>
          <rPr>
            <sz val="11"/>
            <color indexed="81"/>
            <rFont val="Times New Roman"/>
            <family val="1"/>
            <charset val="204"/>
          </rPr>
          <t>По статье «Краткосрочная кредиторская задолженность» (строка 630) показывается задолженность другим лицам, погашение которой ожидается в течение 12 месяцев после отчетной даты.</t>
        </r>
      </text>
    </comment>
    <comment ref="U83" authorId="1" shapeId="0">
      <text>
        <r>
          <rPr>
            <sz val="11"/>
            <color indexed="81"/>
            <rFont val="Times New Roman"/>
            <family val="1"/>
            <charset val="204"/>
          </rPr>
          <t>По строке 631 «поставщикам, подрядчикам, исполнителям» показывается кредиторская задолженность поставщикам, подрядчикам, исполнителям, учитываемая на счете 60 «Расчеты с поставщиками и подрядчиками».</t>
        </r>
      </text>
    </comment>
    <comment ref="U84" authorId="1" shapeId="0">
      <text>
        <r>
          <rPr>
            <sz val="11"/>
            <color indexed="81"/>
            <rFont val="Times New Roman"/>
            <family val="1"/>
            <charset val="204"/>
          </rPr>
          <t>По строке 632 «по авансам полученным» показываются суммы полученных от заказчиков, покупателей авансов, предварительной оплаты, учитываемые на счете 62 «Расчеты с покупателями и заказчиками».</t>
        </r>
      </text>
    </comment>
    <comment ref="U85" authorId="1" shapeId="0">
      <text>
        <r>
          <rPr>
            <sz val="11"/>
            <color indexed="81"/>
            <rFont val="Times New Roman"/>
            <family val="1"/>
            <charset val="204"/>
          </rPr>
          <t>По строке 633 «по налогам и сборам» показывается кредиторская задолженность по налогам и сборам, учитываемая на счете 68 «Расчеты по налогам и сборам».</t>
        </r>
      </text>
    </comment>
    <comment ref="U86" authorId="1" shapeId="0">
      <text>
        <r>
          <rPr>
            <sz val="11"/>
            <color indexed="81"/>
            <rFont val="Times New Roman"/>
            <family val="1"/>
            <charset val="204"/>
          </rPr>
          <t>По строке 634 «по социальному страхованию и обеспечению» показывается кредиторская задолженность по социальному страхованию и обеспечению, учитываемая на счете 69 «Расчеты по социальному страхованию и обеспечению».</t>
        </r>
      </text>
    </comment>
    <comment ref="U87" authorId="1" shapeId="0">
      <text>
        <r>
          <rPr>
            <sz val="11"/>
            <color indexed="81"/>
            <rFont val="Times New Roman"/>
            <family val="1"/>
            <charset val="204"/>
          </rPr>
          <t>По строке 635 «по оплате труда» показывается кредиторская задолженность перед работниками по оплате труда, учитываемая на счете 70 «Расчеты 
с персоналом по оплате труда».</t>
        </r>
      </text>
    </comment>
    <comment ref="U88" authorId="1" shapeId="0">
      <text>
        <r>
          <rPr>
            <sz val="11"/>
            <color indexed="81"/>
            <rFont val="Times New Roman"/>
            <family val="1"/>
            <charset val="204"/>
          </rPr>
          <t>По строке 636 «по лизинговым платежам» показывается кредиторская задолженность по лизинговым платежам, учитываемая на счете 76 «Расчеты с разными дебиторами и кредиторами».</t>
        </r>
      </text>
    </comment>
    <comment ref="U89" authorId="1" shapeId="0">
      <text>
        <r>
          <rPr>
            <sz val="11"/>
            <color indexed="81"/>
            <rFont val="Times New Roman"/>
            <family val="1"/>
            <charset val="204"/>
          </rPr>
          <t>По строке 637 «собственнику имущества (учредителям, участникам)» показывается кредиторская задолженность перед собственником имущества (учредителями, участниками) по выплате дивидендов и других доходов от участия в уставном фонде организации, учитываемая на счетах 75 «Расчеты с учредителями», 70 «Расчеты 
с персоналом по оплате труда».</t>
        </r>
      </text>
    </comment>
    <comment ref="U90" authorId="1" shapeId="0">
      <text>
        <r>
          <rPr>
            <sz val="11"/>
            <color indexed="81"/>
            <rFont val="Times New Roman"/>
            <family val="1"/>
            <charset val="204"/>
          </rPr>
          <t>По строке 638 «прочим кредиторам» показывается прочая кредиторская задолженность, учитываемая на счетах учета расчетов (за исключением обязательств, включенных в выбывающую группу, признанную предназначенной для реализации), не показанная по строкам 631-637, в том числе кредиторская задолженность перед работниками, учитываемая на счетах 71 «Расчеты с подотчетными лицами», 73 «Расчеты с персоналом по прочим операциям», кредиторская задолженность по погашению процентов по кредитам и займам, учитываемая на счетах 66 «Расчеты 
по краткосрочным кредитам и займам», 67 «Расчеты по долгосрочным кредитам и займам».</t>
        </r>
      </text>
    </comment>
    <comment ref="U91" authorId="1" shapeId="0">
      <text>
        <r>
          <rPr>
            <sz val="11"/>
            <color indexed="81"/>
            <rFont val="Times New Roman"/>
            <family val="1"/>
            <charset val="204"/>
          </rPr>
          <t>По статье «Обязательства, предназначенные для реализации» (строка 640) показываются обязательства, включенные в выбывающую группу, признанную предназначенной для реализации, учитываемые на счете 76 «Расчеты с разными дебиторами и кредиторами».</t>
        </r>
      </text>
    </comment>
    <comment ref="U92" authorId="1" shapeId="0">
      <text>
        <r>
          <rPr>
            <sz val="11"/>
            <color indexed="81"/>
            <rFont val="Times New Roman"/>
            <family val="1"/>
            <charset val="204"/>
          </rPr>
          <t>По статье «Доходы будущих периодов» (строка 650) показываются суммы доходов будущих периодов, учитываемые на счете 98 «Доходы будущих периодов» и подлежащие отнесению на доходы отчетного периода в течение 12 месяцев после отчетной даты.</t>
        </r>
      </text>
    </comment>
    <comment ref="U93" authorId="1" shapeId="0">
      <text>
        <r>
          <rPr>
            <sz val="11"/>
            <color indexed="81"/>
            <rFont val="Times New Roman"/>
            <family val="1"/>
            <charset val="204"/>
          </rPr>
          <t>По статье «Резервы предстоящих платежей» (строка 660) показываются суммы резервов предстоящих платежей, учитываемые на счете 96 «Резервы предстоящих платежей» 
и подлежащие использованию в течение 12 месяцев после отчетной даты.</t>
        </r>
      </text>
    </comment>
    <comment ref="U94" authorId="1" shapeId="0">
      <text>
        <r>
          <rPr>
            <sz val="11"/>
            <color indexed="81"/>
            <rFont val="Times New Roman"/>
            <family val="1"/>
            <charset val="204"/>
          </rPr>
          <t>По статье «Прочие краткосрочные обязательства» (строка 670) показываются краткосрочные обязательства организации, не показанные по строкам 610-660.</t>
        </r>
      </text>
    </comment>
  </commentList>
</comments>
</file>

<file path=xl/comments2.xml><?xml version="1.0" encoding="utf-8"?>
<comments xmlns="http://schemas.openxmlformats.org/spreadsheetml/2006/main">
  <authors>
    <author xml:space="preserve">bondar </author>
  </authors>
  <commentList>
    <comment ref="J18" authorId="0" shapeId="0">
      <text>
        <r>
          <rPr>
            <sz val="11"/>
            <color indexed="81"/>
            <rFont val="Times New Roman"/>
            <family val="1"/>
            <charset val="204"/>
          </rPr>
          <t>В графе 3 «За ________ 20__ года» показываются данные за отчетный период, 
в графе 4 «За ________ 20__ года» - данные за период предыдущего года, аналогичный отчетному периоду.</t>
        </r>
      </text>
    </comment>
    <comment ref="V19" authorId="0" shapeId="0">
      <text>
        <r>
          <rPr>
            <sz val="11"/>
            <color indexed="81"/>
            <rFont val="Times New Roman"/>
            <family val="1"/>
            <charset val="204"/>
          </rPr>
          <t>По статье «Выручка от реализации продукции, товаров, работ, услуг» (строка 010) показывается выручка от реализации продукции, товаров, работ, услуг, учитываемая по кредиту счета 90 «Доходы и расходы по текущей деятельности», за вычетом скидок (премий, бонусов), предоставленных покупателю (заказчику) к цене (стоимости), указанной в договоре, стоимости возвращенной продукции, товаров, а также налогов и сборов, исчисляемых из выручки от реализации продукции, товаров, работ, услуг.</t>
        </r>
      </text>
    </comment>
    <comment ref="V20" authorId="0" shapeId="0">
      <text>
        <r>
          <rPr>
            <sz val="10.5"/>
            <color indexed="81"/>
            <rFont val="Times New Roman"/>
            <family val="1"/>
            <charset val="204"/>
          </rPr>
          <t>По статье «Себестоимость реализованной продукции, товаров, работ, услуг» (строка 020) показывается:
  организацией, осуществляющей промышленную и иную производственную деятельность, - себестоимость реализованной продукции, работ, услуг, выручка от реализации которых показана по статье «Выручка от реализации продукции, товаров, работ, услуг» (строка 010), без сумм управленческих расходов и расходов на реализацию;
  организацией, осуществляющей торговую, торгово-производственную деятельность, - стоимость приобретения реализованных товаров (в ценах приобретения или в розничных ценах, за исключением сумм реализованных торговых наценок (скидок, надбавок), налогов, включаемых в цену товаров), выручка от реализации которых показана по статье «Выручка от реализации продукции, товаров, работ, услуг» (строка 010);
  организацией - профессиональным участником рынка ценных бумаг - стоимость приобретения реализованных ценных бумаг, выручка от реализации которых показана по статье «Выручка от реализации продукции, товаров, работ, услуг» (строка 010).</t>
        </r>
      </text>
    </comment>
    <comment ref="V22" authorId="0" shapeId="0">
      <text>
        <r>
          <rPr>
            <sz val="10.5"/>
            <color indexed="81"/>
            <rFont val="Times New Roman"/>
            <family val="1"/>
            <charset val="204"/>
          </rPr>
          <t>По статье «Управленческие расходы» (строка 040) показываются:
  организацией, осуществляющей промышленную 
и иную производственную деятельность, - затраты, учитываемые на счете 26 «Общехозяйственные затраты», а также условно-постоянная часть затрат, учитываемых на счете 25 «Общепроизводственные затраты», списываемые при определении финансовых результатов непосредственно в дебет счета 90 «Доходы и расходы по текущей деятельности»;
  организацией, осуществляющей торговую, 
торгово-производственную деятельность, - расходы, связанные с управлением данной организацией, учитываемые на счете 44 «Расходы на реализацию»;
  организацией - профессиональным участником рынка ценных бумаг - расходы на осуществление 
ее текущей деятельности.</t>
        </r>
      </text>
    </comment>
    <comment ref="V23" authorId="0" shapeId="0">
      <text>
        <r>
          <rPr>
            <sz val="10.5"/>
            <color indexed="81"/>
            <rFont val="Times New Roman"/>
            <family val="1"/>
            <charset val="204"/>
          </rPr>
          <t>По статье «Расходы на реализацию» (строка 050) показываются:
  организацией, осуществляющей промышленную и иную производственную деятельность, - расходы на реализацию, учитываемые на счете 44 «Расходы на реализацию» и относящиеся к реализованной продукции, выполненным работам, оказанным услугам;
  организацией, осуществляющей торговую, торгово-производственную деятельность, - расходы на реализацию, учитываемые на счете 44 «Расходы на реализацию» (за вычетом расходов, связанных с управлением данной организацией) и относящиеся к реализованным товарам.</t>
        </r>
      </text>
    </comment>
    <comment ref="V25" authorId="0" shapeId="0">
      <text>
        <r>
          <rPr>
            <sz val="10.5"/>
            <color indexed="81"/>
            <rFont val="Times New Roman"/>
            <family val="1"/>
            <charset val="204"/>
          </rPr>
          <t>По статье «Прочие доходы по текущей деятельности» (строка 070) показываются прочие доходы по текущей деятельности, учитываемые на счете 90 «Доходы и расходы по текущей деятельности», за вычетом налогов и сборов, исчисляемых от прочих доходов по текущей деятельности.</t>
        </r>
      </text>
    </comment>
    <comment ref="V26" authorId="0" shapeId="0">
      <text>
        <r>
          <rPr>
            <sz val="10.5"/>
            <color indexed="81"/>
            <rFont val="Times New Roman"/>
            <family val="1"/>
            <charset val="204"/>
          </rPr>
          <t>По статье «Прочие расходы по текущей деятельности» (строка 080) показываются прочие расходы по текущей деятельности, учитываемые на счете 90 «Доходы и расходы по текущей деятельности».</t>
        </r>
      </text>
    </comment>
    <comment ref="V28" authorId="0" shapeId="0">
      <text>
        <r>
          <rPr>
            <sz val="10.5"/>
            <color indexed="81"/>
            <rFont val="Times New Roman"/>
            <family val="1"/>
            <charset val="204"/>
          </rPr>
          <t>По статье «Доходы по инвестиционной деятельности» (строка 100) показываются доходы по инвестиционной деятельности, учитываемые по кредиту счета 91 «Прочие доходы и расходы», в том числе доходы от выбытия основных средств, нематериальных активов и других долгосрочных активов (строка 101), доходы от участия в уставном капитале других организаций (строка 102), проценты, причитающиеся к получению (строка 103), прочие доходы по инвестиционной деятельности 
(строка 104), за вычетом налогов и сборов, исчисляемых от доходов по инвестиционной деятельности.</t>
        </r>
      </text>
    </comment>
    <comment ref="V34" authorId="0" shapeId="0">
      <text>
        <r>
          <rPr>
            <sz val="10.5"/>
            <color indexed="81"/>
            <rFont val="Times New Roman"/>
            <family val="1"/>
            <charset val="204"/>
          </rPr>
          <t>По статье «Расходы по инвестиционной деятельности» (строка 110) показываются расходы по инвестиционной деятельности, учитываемые по дебету счета 91 «Прочие доходы и расходы», в том числе расходы от выбытия основных средств, нематериальных активов и других долгосрочных активов (строка 111), прочие расходы 
по инвестиционной деятельности (строка 112).</t>
        </r>
      </text>
    </comment>
    <comment ref="V38" authorId="0" shapeId="0">
      <text>
        <r>
          <rPr>
            <sz val="10.5"/>
            <color indexed="81"/>
            <rFont val="Times New Roman"/>
            <family val="1"/>
            <charset val="204"/>
          </rPr>
          <t>По статье «Доходы по финансовой деятельности» (строка 120) показываются доходы по финансовой деятельности организации, учитываемые по кредиту счета 91 «Прочие доходы и расходы», в том числе курсовые разницы, возникающие от пересчета активов и обязательств, выраженных в иностранной валюте (строка 121), прочие доходы по финансовой деятельности (строка 122), за вычетом налогов и сборов, исчисляемых от доходов по финансовой деятельности.</t>
        </r>
      </text>
    </comment>
    <comment ref="V42" authorId="0" shapeId="0">
      <text>
        <r>
          <rPr>
            <sz val="10.5"/>
            <color indexed="81"/>
            <rFont val="Times New Roman"/>
            <family val="1"/>
            <charset val="204"/>
          </rPr>
          <t>По статье «Расходы по финансовой деятельности» (строка 130) показываются расходы по финансовой деятельности, учитываемые по дебету счета 91 «Прочие доходы и расходы», в том числе проценты, подлежащие к уплате за пользование организацией кредитами, займами (строка 131), курсовые разницы, возникающие от пересчета активов и обязательств, выраженных в иностранной валюте (строка 132), прочие расходы по финансовой деятельности (строка 133).</t>
        </r>
      </text>
    </comment>
    <comment ref="V50" authorId="0" shapeId="0">
      <text>
        <r>
          <rPr>
            <sz val="10.5"/>
            <color indexed="81"/>
            <rFont val="Times New Roman"/>
            <family val="1"/>
            <charset val="204"/>
          </rPr>
          <t>По статье «Налог на прибыль» (строка 170) показывается сумма налога на прибыль, исчисляемого из прибыли (дохода) организации за отчетный период в соответствии с налоговым законодательством, отражаемая в бухгалтерском учете по дебету счета 99 «Прибыли и убытки» и кредиту счета 68 «Расчеты по налогам и сборам».</t>
        </r>
      </text>
    </comment>
    <comment ref="V51" authorId="0" shapeId="0">
      <text>
        <r>
          <rPr>
            <sz val="11"/>
            <color indexed="81"/>
            <rFont val="Times New Roman"/>
            <family val="1"/>
            <charset val="204"/>
          </rPr>
          <t>По статье «Изменение отложенных налоговых активов» (строка 180) показывается сумма изменения отложенных налоговых активов за отчетный период, определяемая как разница между оборотами по дебету и кредиту счета 09 «Отложенные налоговые активы» 
за отчетный период.</t>
        </r>
      </text>
    </comment>
    <comment ref="V52" authorId="0" shapeId="0">
      <text>
        <r>
          <rPr>
            <sz val="11"/>
            <color indexed="81"/>
            <rFont val="Times New Roman"/>
            <family val="1"/>
            <charset val="204"/>
          </rPr>
          <t>По статье «Изменение отложенных налоговых обязательств» (строка 190) показывается сумма изменения отложенных налоговых обязательств за отчетный период, определяемая как разница между оборотами по дебету и кредиту счета 65 «Отложенные налоговые обязательства» за отчетный период.</t>
        </r>
      </text>
    </comment>
    <comment ref="V53" authorId="0" shapeId="0">
      <text>
        <r>
          <rPr>
            <sz val="11"/>
            <color indexed="81"/>
            <rFont val="Times New Roman"/>
            <family val="1"/>
            <charset val="204"/>
          </rPr>
          <t>По статье «Прочие налоги и сборы, исчисляемые из прибыли (дохода)» (строка 200) показывается сумма налогов (кроме налога на прибыль) и сборов, исчисляемых из прибыли (дохода) организации за отчетный период в соответствии с налоговым законодательством, отражаемая в бухгалтерском учете по дебету счета 99 «Прибыли и убытки» и кредиту счета 68 «Расчеты по налогам и сборам».</t>
        </r>
      </text>
    </comment>
    <comment ref="V55" authorId="0" shapeId="0">
      <text>
        <r>
          <rPr>
            <sz val="10.5"/>
            <color indexed="81"/>
            <rFont val="Times New Roman"/>
            <family val="1"/>
            <charset val="204"/>
          </rPr>
          <t>По статье «Результат от переоценки долгосрочных активов, не включаемый в чистую прибыль (убыток)» (строка 220) показывается сумма изменения стоимости основных средств, нематериальных активов и других долгосрочных активов за отчетный период в результате переоценки, проводимой в соответствии с законодательством, учитываемая на счете 83 «Добавочный капитал».</t>
        </r>
      </text>
    </comment>
    <comment ref="V56" authorId="0" shapeId="0">
      <text>
        <r>
          <rPr>
            <sz val="10.5"/>
            <color indexed="81"/>
            <rFont val="Times New Roman"/>
            <family val="1"/>
            <charset val="204"/>
          </rPr>
          <t>По статье «Результат от прочих операций, 
не включаемый в чистую прибыль (убыток)» (строка 230) показывается результат от операций, не включаемый в чистую прибыль (убыток) за отчетный период, за исключением показанного по статье «Результат от переоценки долгосрочных активов, не включаемый 
в чистую прибыль (убыток)» (строка 220).</t>
        </r>
      </text>
    </comment>
    <comment ref="V58" authorId="0" shapeId="0">
      <text>
        <r>
          <rPr>
            <sz val="10.5"/>
            <color indexed="81"/>
            <rFont val="Times New Roman"/>
            <family val="1"/>
            <charset val="204"/>
          </rPr>
          <t>По статье «Базовая прибыль (убыток) на акцию» (строка 250) показывается сумма базовой прибыли (убытка) 
на акцию, рассчитанная в соответствии с законодательством.</t>
        </r>
      </text>
    </comment>
    <comment ref="V59" authorId="0" shapeId="0">
      <text>
        <r>
          <rPr>
            <sz val="10.5"/>
            <color indexed="81"/>
            <rFont val="Times New Roman"/>
            <family val="1"/>
            <charset val="204"/>
          </rPr>
          <t>По статье «Разводненная прибыль (убыток) на акцию» (строка 260) показывается сумма разводненной прибыли (убытка) на акцию, рассчитанная в соответствии 
с законодательством.</t>
        </r>
      </text>
    </comment>
  </commentList>
</comments>
</file>

<file path=xl/comments3.xml><?xml version="1.0" encoding="utf-8"?>
<comments xmlns="http://schemas.openxmlformats.org/spreadsheetml/2006/main">
  <authors>
    <author xml:space="preserve">bondar </author>
  </authors>
  <commentList>
    <comment ref="C17" authorId="0" shapeId="0">
      <text>
        <r>
          <rPr>
            <sz val="11"/>
            <color indexed="81"/>
            <rFont val="Times New Roman"/>
            <family val="1"/>
            <charset val="204"/>
          </rPr>
          <t>По строке 010 «Остаток на 31.12.20__ г.» показывается сальдо по счетам 80 «Уставный капитал», 75 «Расчеты 
с учредителями» (субсчет 75-1 «Расчеты по вкладам в уставный капитал»), 81 «Собственные акции (доли в уставном капитале)», 82 «Резервный капитал»,
 83 «Добавочный капитал», 84 «Нераспределенная прибыль (непокрытый убыток)» на конец года, предшествующего предыдущему году.</t>
        </r>
      </text>
    </comment>
    <comment ref="C18" authorId="0" shapeId="0">
      <text>
        <r>
          <rPr>
            <sz val="11"/>
            <color indexed="81"/>
            <rFont val="Times New Roman"/>
            <family val="1"/>
            <charset val="204"/>
          </rPr>
          <t>По строке 020 «Корректировки в связи с изменением учетной политики» показываются изменения величины собственного капитала организации в целом и по каждой статье в отдельности в связи с внесением изменений в учетную политику.</t>
        </r>
      </text>
    </comment>
    <comment ref="C19" authorId="0" shapeId="0">
      <text>
        <r>
          <rPr>
            <sz val="11"/>
            <color indexed="81"/>
            <rFont val="Times New Roman"/>
            <family val="1"/>
            <charset val="204"/>
          </rPr>
          <t>По строке 030 «Корректировки в связи с исправлением ошибок» показываются изменения величины собственного капитала организации в целом и по каждой статье в отдельности в 
связи с исправлением ошибок.</t>
        </r>
      </text>
    </comment>
    <comment ref="C20" authorId="0" shapeId="0">
      <text>
        <r>
          <rPr>
            <sz val="11"/>
            <color indexed="81"/>
            <rFont val="Times New Roman"/>
            <family val="1"/>
            <charset val="204"/>
          </rPr>
          <t>По строке 040 «Скорректированный остаток на 31.12.20__ г.» показывается сальдо по счетам 80 «Уставный капитал», 75 «Расчеты с учредителями» (субсчет 75-1 «Расчеты по вкладам в уставный капитал»), 81 «Собственные акции (доли в уставном капитале)», 82 «Резервный капитал», 83 «Добавочный капитал», 84 «Нераспределенная прибыль (непокрытый убыток)» на конец года, предшествующего предыдущему году, скорректированное в связи с внесением изменений в учетную политику и исправлением ошибок.</t>
        </r>
      </text>
    </comment>
    <comment ref="C21" authorId="0" shapeId="0">
      <text>
        <r>
          <rPr>
            <sz val="11"/>
            <color indexed="81"/>
            <rFont val="Times New Roman"/>
            <family val="1"/>
            <charset val="204"/>
          </rPr>
          <t>По строке 050 «Увеличение собственного капитала - всего» показываются за период предыдущего года, аналогичный отчетному периоду, суммы увеличения собственного капитала организации в целом и по каждой статье в отдельности: чистая прибыль (строка 051), переоценка долгосрочных активов (строка 052), доходы от прочих операций, не включаемые в чистую прибыль (убыток) (строка 053), выпуск дополнительных акций (строка 054), увеличение номинальной стоимости акций (строка 055), вклады собственника имущества (учредителей, участников) (строка 056), реорганизация (строка 057) и другие (показываются в свободных строках).</t>
        </r>
      </text>
    </comment>
    <comment ref="C33" authorId="0" shapeId="0">
      <text>
        <r>
          <rPr>
            <sz val="10.5"/>
            <color indexed="81"/>
            <rFont val="Times New Roman"/>
            <family val="1"/>
            <charset val="204"/>
          </rPr>
          <t>По строке 060 «Уменьшение собственного капитала - всего» показываются за период предыдущего года, аналогичный отчетному периоду, суммы уменьшения собственного капитала организации в целом и по каждой статье в отдельности: убыток (строка 061), переоценка долгосрочных активов (строка 062), расходы от прочих операций, не включаемые в чистую прибыль (убыток) (строка 063), уменьшение номинальной стоимости акций (строка 064), выкуп акций (долей в уставном капитале) (строка 065), дивиденды и другие доходы от участия в уставном капитале организации (строка 066), реорганизация (строка 067) и другие (показываются в свободных строках).</t>
        </r>
      </text>
    </comment>
    <comment ref="C44" authorId="0" shapeId="0">
      <text>
        <r>
          <rPr>
            <sz val="11"/>
            <color indexed="81"/>
            <rFont val="Times New Roman"/>
            <family val="1"/>
            <charset val="204"/>
          </rPr>
          <t>По строке 070 «Изменение уставного капитала» показываются суммы изменения уставного фонда за период предыдущего года, аналогичный отчетному периоду, не приводящего к изменению величины собственного капитала организации в целом.</t>
        </r>
      </text>
    </comment>
    <comment ref="C45" authorId="0" shapeId="0">
      <text>
        <r>
          <rPr>
            <sz val="11"/>
            <color indexed="81"/>
            <rFont val="Times New Roman"/>
            <family val="1"/>
            <charset val="204"/>
          </rPr>
          <t>По строке 080 «Изменение резервного капитала» показываются суммы изменения резервного фонда за период предыдущего года, аналогичный отчетному периоду, не приводящего к изменению величины собственного капитала организации в целом.</t>
        </r>
      </text>
    </comment>
    <comment ref="C46" authorId="0" shapeId="0">
      <text>
        <r>
          <rPr>
            <sz val="11"/>
            <color indexed="81"/>
            <rFont val="Times New Roman"/>
            <family val="1"/>
            <charset val="204"/>
          </rPr>
          <t>По строке 090 «Изменение добавочного капитала» показываются суммы изменения добавочного фонда за период предыдущего года, аналогичный отчетному периоду, не приводящего к изменению величины собственного капитала организации в целом.</t>
        </r>
      </text>
    </comment>
    <comment ref="C47" authorId="0" shapeId="0">
      <text>
        <r>
          <rPr>
            <sz val="11"/>
            <color indexed="81"/>
            <rFont val="Times New Roman"/>
            <family val="1"/>
            <charset val="204"/>
          </rPr>
          <t>По строке 100 «Остаток на ________ 20__ года» показывается сальдо по счетам 80 «Уставный капитал», 75 «Расчеты с учредителями» (субсчет 75-1 «Расчеты по вкладам в уставный капитал»), 81 «Собственные акции (доли в уставном капитале)», 82 «Резервный капитал», 83 «Добавочный капитал», 84 «Нераспределенная прибыль (непокрытый убыток)», 99 «Прибыли и убытки» на конец периода предыдущего года, аналогичного отчетному периоду.</t>
        </r>
      </text>
    </comment>
    <comment ref="C48" authorId="0" shapeId="0">
      <text>
        <r>
          <rPr>
            <sz val="11"/>
            <color indexed="81"/>
            <rFont val="Times New Roman"/>
            <family val="1"/>
            <charset val="204"/>
          </rPr>
          <t>По строке 110 «Остаток на 31.12.20__ г.» показывается сальдо по счетам 80 «Уставный капитал», 75 «Расчеты 
с учредителями» (субсчет 75-1 «Расчеты по вкладам в уставный капитал»), 81 «Собственные акции (доли в уставном капитале)», 82 «Резервный капитал», 83 «Добавочный капитал», 84 «Нераспределенная прибыль (непокрытый убыток)» на конец предыдущего года.</t>
        </r>
      </text>
    </comment>
    <comment ref="C49" authorId="0" shapeId="0">
      <text>
        <r>
          <rPr>
            <sz val="11"/>
            <color indexed="81"/>
            <rFont val="Times New Roman"/>
            <family val="1"/>
            <charset val="204"/>
          </rPr>
          <t>По строкам 120-190 показываются данные за отчетный период, аналогичные данным, показанным по строкам 020-090 отчета об изменении капитала за период предыдущего года, аналогичный отчетному периоду.</t>
        </r>
      </text>
    </comment>
    <comment ref="C78" authorId="0" shapeId="0">
      <text>
        <r>
          <rPr>
            <sz val="11"/>
            <color indexed="81"/>
            <rFont val="Times New Roman"/>
            <family val="1"/>
            <charset val="204"/>
          </rPr>
          <t>По строке 200 «Остаток на ________ 20__ года» показывается сальдо по счетам 80 «Уставный капитал», 75 «Расчеты с учредителями» (субсчет 75-1 «Расчеты 
по вкладам в уставный капитал»), 81 «Собственные акции (доли в уставном капитале)», 82 «Резервный капитал», 
83 «Добавочный капитал», 84 «Нераспределенная прибыль (непокрытый убыток)», 99 «Прибыли и убытки» на конец отчетного периода.</t>
        </r>
      </text>
    </comment>
  </commentList>
</comments>
</file>

<file path=xl/comments4.xml><?xml version="1.0" encoding="utf-8"?>
<comments xmlns="http://schemas.openxmlformats.org/spreadsheetml/2006/main">
  <authors>
    <author xml:space="preserve">bondar </author>
  </authors>
  <commentList>
    <comment ref="F5" authorId="0" shapeId="0">
      <text>
        <r>
          <rPr>
            <sz val="10.5"/>
            <color indexed="81"/>
            <rFont val="Times New Roman"/>
            <family val="1"/>
            <charset val="204"/>
          </rPr>
          <t xml:space="preserve">  Отчет о движении денежных средств составляется в белорусских рублях на основании информации о наличии и движении денежных средств организации, обобщаемой на счетах 50 «Касса», 51 «Расчетные счета», 
52 «Валютные счета», 55 «Специальные счета в банках», 57 «Денежные средства в пути», а также эквивалентов денежных средств, обобщаемой 
на счете 58 «Краткосрочные финансовые вложения». При этом обороты между указанными счетами в отчете о движении денежных средств не показываются.
  В отчете о движении денежных средств показывается также направление другим лицам кредитов и займов, предоставленных организации, не учитываемых на счетах 50 «Касса», 51 «Расчетные счета», 52 «Валютные счета», 55 «Специальные счета в банках», 57 «Денежные средства в пути».
  Данные о наличии и движении денежных средств в иностранной валюте формируются по каждому ее виду, а затем пересчитываются по официальному курсу Национального банка Республики Беларусь соответствующей иностранной валюты к белорусскому рублю на дату совершения хозяйственной операции. Полученные данные по отдельным расчетам суммируются при заполнении соответствующих показателей отчета о движении денежных средств.</t>
        </r>
      </text>
    </comment>
    <comment ref="J19" authorId="0" shapeId="0">
      <text>
        <r>
          <rPr>
            <sz val="10.5"/>
            <color indexed="81"/>
            <rFont val="Times New Roman"/>
            <family val="1"/>
            <charset val="204"/>
          </rPr>
          <t>В графе 3 «За ________ 20__ года» показываются данные за отчетный период, 
в графе 4 «За ________ 20__ года» - данные 
за период предыдущего года, аналогичный отчетному периоду.</t>
        </r>
      </text>
    </comment>
    <comment ref="C20" authorId="0" shapeId="0">
      <text>
        <r>
          <rPr>
            <sz val="10.5"/>
            <color indexed="81"/>
            <rFont val="Times New Roman"/>
            <family val="1"/>
            <charset val="204"/>
          </rPr>
          <t>В разделе «Движение денежных средств по текущей деятельности» приводится информация о движении денежных средств, связанных с текущей деятельностью организации.</t>
        </r>
      </text>
    </comment>
    <comment ref="C21" authorId="0" shapeId="0">
      <text>
        <r>
          <rPr>
            <sz val="10.5"/>
            <color indexed="81"/>
            <rFont val="Times New Roman"/>
            <family val="1"/>
            <charset val="204"/>
          </rPr>
          <t>По статье «Поступило денежных средств - всего» (строка 020) приводится информация о поступлениях денежных средств по текущей деятельности за отчетный период и период предыдущего года, аналогичный отчетному периоду.</t>
        </r>
      </text>
    </comment>
    <comment ref="C23" authorId="0" shapeId="0">
      <text>
        <r>
          <rPr>
            <sz val="10.5"/>
            <color indexed="81"/>
            <rFont val="Times New Roman"/>
            <family val="1"/>
            <charset val="204"/>
          </rPr>
          <t>По строке 021 «от покупателей продукции, товаров, заказчиков работ, услуг» показываются суммы денежных средств, полученные от покупателей продукции, товаров, заказчиков работ, услуг (в том числе полученные авансы, предварительная оплата).</t>
        </r>
      </text>
    </comment>
    <comment ref="C24" authorId="0" shapeId="0">
      <text>
        <r>
          <rPr>
            <sz val="10.5"/>
            <color indexed="81"/>
            <rFont val="Times New Roman"/>
            <family val="1"/>
            <charset val="204"/>
          </rPr>
          <t>По строке 022 «от покупателей материалов и других запасов» показываются суммы денежных средств, полученные от покупателей материалов и других запасов (в том числе полученные авансы, предварительная оплата), за исключением сумм денежных средств, полученных от покупателей продукции, товаров, показываемых по строке 021 «от покупателей продукции, товаров, заказчиков работ, услуг».</t>
        </r>
      </text>
    </comment>
    <comment ref="C25" authorId="0" shapeId="0">
      <text>
        <r>
          <rPr>
            <sz val="10.5"/>
            <color indexed="81"/>
            <rFont val="Times New Roman"/>
            <family val="1"/>
            <charset val="204"/>
          </rPr>
          <t>По строке 023 «роялти» показываются суммы денежных средств, полученные по лицензионным договорам.</t>
        </r>
      </text>
    </comment>
    <comment ref="C26" authorId="0" shapeId="0">
      <text>
        <r>
          <rPr>
            <sz val="10.5"/>
            <color indexed="81"/>
            <rFont val="Times New Roman"/>
            <family val="1"/>
            <charset val="204"/>
          </rPr>
          <t>По строке 024 «прочие поступления» показываются суммы денежных средств, полученные по текущей деятельности, 
не показанные по строкам 021-023.</t>
        </r>
      </text>
    </comment>
    <comment ref="C27" authorId="0" shapeId="0">
      <text>
        <r>
          <rPr>
            <sz val="10.5"/>
            <color indexed="81"/>
            <rFont val="Times New Roman"/>
            <family val="1"/>
            <charset val="204"/>
          </rPr>
          <t>По статье «Направлено денежных средств - всего» (строка 030) приводится информация о направлениях использования денежных средств организации по текущей деятельности за отчетный период и период предыдущего года, аналогичный отчетному периоду.</t>
        </r>
      </text>
    </comment>
    <comment ref="C29" authorId="0" shapeId="0">
      <text>
        <r>
          <rPr>
            <sz val="10.5"/>
            <color indexed="81"/>
            <rFont val="Times New Roman"/>
            <family val="1"/>
            <charset val="204"/>
          </rPr>
          <t>По строке 031 «на приобретение запасов, работ, услуг» показываются суммы денежных средств, направленные поставщикам, подрядчикам, исполнителям на приобретение товаров, материалов, иных запасов, работ, услуг (в том числе выданные авансы, предварительная оплата).</t>
        </r>
      </text>
    </comment>
    <comment ref="C30" authorId="0" shapeId="0">
      <text>
        <r>
          <rPr>
            <sz val="10.5"/>
            <color indexed="81"/>
            <rFont val="Times New Roman"/>
            <family val="1"/>
            <charset val="204"/>
          </rPr>
          <t>По строке 032 «на оплату труда» показываются суммы денежных средств, направленные на оплату труда работников.</t>
        </r>
      </text>
    </comment>
    <comment ref="C31" authorId="0" shapeId="0">
      <text>
        <r>
          <rPr>
            <sz val="10.5"/>
            <color indexed="81"/>
            <rFont val="Times New Roman"/>
            <family val="1"/>
            <charset val="204"/>
          </rPr>
          <t>По строке 033 «на уплату налогов и сборов» показываются суммы денежных средств, направленные на уплату налогов и сборов.</t>
        </r>
      </text>
    </comment>
    <comment ref="C32" authorId="0" shapeId="0">
      <text>
        <r>
          <rPr>
            <sz val="10.5"/>
            <color indexed="81"/>
            <rFont val="Times New Roman"/>
            <family val="1"/>
            <charset val="204"/>
          </rPr>
          <t>По строке 034 «на прочие выплаты» показываются выплаты денежных средств по текущей деятельности, 
не показанные по строкам 031-033.</t>
        </r>
      </text>
    </comment>
    <comment ref="C34" authorId="0" shapeId="0">
      <text>
        <r>
          <rPr>
            <sz val="10.5"/>
            <color indexed="81"/>
            <rFont val="Times New Roman"/>
            <family val="1"/>
            <charset val="204"/>
          </rPr>
          <t>В разделе «Движение денежных средств по инвестиционной деятельности» приводится информация о движении денежных средств, связанных с инвестиционной деятельностью организации.</t>
        </r>
      </text>
    </comment>
    <comment ref="C35" authorId="0" shapeId="0">
      <text>
        <r>
          <rPr>
            <sz val="10.5"/>
            <color indexed="81"/>
            <rFont val="Times New Roman"/>
            <family val="1"/>
            <charset val="204"/>
          </rPr>
          <t>По статье «Поступило денежных средств - всего» (строка 050) приводится информация о поступлениях денежных средств по инвестиционной деятельности за отчетный период и период предыдущего года, аналогичный отчетному периоду.</t>
        </r>
      </text>
    </comment>
    <comment ref="C37" authorId="0" shapeId="0">
      <text>
        <r>
          <rPr>
            <sz val="10.5"/>
            <color indexed="81"/>
            <rFont val="Times New Roman"/>
            <family val="1"/>
            <charset val="204"/>
          </rPr>
          <t>По строке 051 «от покупателей основных средств, нематериальных активов и других долгосрочных активов» показываются суммы денежных средств, полученные от покупателей основных средств, нематериальных активов и других долгосрочных активов (в том числе полученные авансы, предварительная оплата).</t>
        </r>
      </text>
    </comment>
    <comment ref="C38" authorId="0" shapeId="0">
      <text>
        <r>
          <rPr>
            <sz val="10.5"/>
            <color indexed="81"/>
            <rFont val="Times New Roman"/>
            <family val="1"/>
            <charset val="204"/>
          </rPr>
          <t>По строке 052 «возврат предоставленных займов» показываются суммы денежных средств, полученные в погашение займов, предоставленных организацией.</t>
        </r>
      </text>
    </comment>
    <comment ref="C39" authorId="0" shapeId="0">
      <text>
        <r>
          <rPr>
            <sz val="10.5"/>
            <color indexed="81"/>
            <rFont val="Times New Roman"/>
            <family val="1"/>
            <charset val="204"/>
          </rPr>
          <t>По строке 053 «доходы от участия в уставном капитале других организаций» показываются суммы денежных средств, полученные организацией в виде дивидендов и других доходов от участия в уставном фонде других организаций.</t>
        </r>
      </text>
    </comment>
    <comment ref="C40" authorId="0" shapeId="0">
      <text>
        <r>
          <rPr>
            <sz val="10.5"/>
            <color indexed="81"/>
            <rFont val="Times New Roman"/>
            <family val="1"/>
            <charset val="204"/>
          </rPr>
          <t>По строке 054 «проценты» показываются суммы денежных средств, полученные организацией в виде процентов.</t>
        </r>
      </text>
    </comment>
    <comment ref="C41" authorId="0" shapeId="0">
      <text>
        <r>
          <rPr>
            <sz val="10.5"/>
            <color indexed="81"/>
            <rFont val="Times New Roman"/>
            <family val="1"/>
            <charset val="204"/>
          </rPr>
          <t>По строке 055 «прочие поступления» показываются суммы денежных средств, полученные по инвестиционной деятельности, не показанные по строкам 051-054.</t>
        </r>
      </text>
    </comment>
    <comment ref="C42" authorId="0" shapeId="0">
      <text>
        <r>
          <rPr>
            <sz val="10.5"/>
            <color indexed="81"/>
            <rFont val="Times New Roman"/>
            <family val="1"/>
            <charset val="204"/>
          </rPr>
          <t>По статье «Направлено денежных средств - всего» (строка 060) приводится информация о направлениях использования денежных средств организации по инвестиционной деятельности за отчетный период и период предыдущего года, аналогичный отчетному периоду.</t>
        </r>
      </text>
    </comment>
    <comment ref="C44" authorId="0" shapeId="0">
      <text>
        <r>
          <rPr>
            <sz val="10.5"/>
            <color indexed="81"/>
            <rFont val="Times New Roman"/>
            <family val="1"/>
            <charset val="204"/>
          </rPr>
          <t>По строке 061 «на приобретение и создание основных средств, нематериальных активов и других долгосрочных активов» показываются суммы денежных средств, направленные на приобретение и создание основных средств, нематериальных активов и других долгосрочных активов (в том числе выданные авансы, предварительная оплата), включая уплаченные проценты по кредитам, займам, которые относятся на стоимость долгосрочных активов в соответствии с законодательством.</t>
        </r>
      </text>
    </comment>
    <comment ref="C45" authorId="0" shapeId="0">
      <text>
        <r>
          <rPr>
            <sz val="10.5"/>
            <color indexed="81"/>
            <rFont val="Times New Roman"/>
            <family val="1"/>
            <charset val="204"/>
          </rPr>
          <t>По строке 062 «на предоставление займов» показываются суммы денежных средств, направленные на предоставление организацией займов другим лицам.</t>
        </r>
      </text>
    </comment>
    <comment ref="C46" authorId="0" shapeId="0">
      <text>
        <r>
          <rPr>
            <sz val="10.5"/>
            <color indexed="81"/>
            <rFont val="Times New Roman"/>
            <family val="1"/>
            <charset val="204"/>
          </rPr>
          <t>По строке 063 «на вклады в уставный капитал других организаций» показываются суммы денежных средств, направленные в уставные фонды других организаций.</t>
        </r>
      </text>
    </comment>
    <comment ref="C47" authorId="0" shapeId="0">
      <text>
        <r>
          <rPr>
            <sz val="10.5"/>
            <color indexed="81"/>
            <rFont val="Times New Roman"/>
            <family val="1"/>
            <charset val="204"/>
          </rPr>
          <t>По строке 064 «прочие выплаты» показываются выплаты денежных средств по инвестиционной деятельности, не показанные по строкам 061-063.</t>
        </r>
      </text>
    </comment>
    <comment ref="C49" authorId="0" shapeId="0">
      <text>
        <r>
          <rPr>
            <sz val="10.5"/>
            <color indexed="81"/>
            <rFont val="Times New Roman"/>
            <family val="1"/>
            <charset val="204"/>
          </rPr>
          <t>В разделе «Движение денежных средств 
по финансовой деятельности» приводится информация о движении денежных средств, связанных с финансовой деятельностью организации.</t>
        </r>
      </text>
    </comment>
    <comment ref="C50" authorId="0" shapeId="0">
      <text>
        <r>
          <rPr>
            <sz val="10.5"/>
            <color indexed="81"/>
            <rFont val="Times New Roman"/>
            <family val="1"/>
            <charset val="204"/>
          </rPr>
          <t>По статье «Поступило денежных средств - всего» (строка 080) приводится информация о поступлениях денежных средств по финансовой деятельности за отчетный период и период предыдущего года, аналогичный отчетному периоду.</t>
        </r>
      </text>
    </comment>
    <comment ref="C52" authorId="0" shapeId="0">
      <text>
        <r>
          <rPr>
            <sz val="10.5"/>
            <color indexed="81"/>
            <rFont val="Times New Roman"/>
            <family val="1"/>
            <charset val="204"/>
          </rPr>
          <t>По строке 081 «кредиты и займы» показываются суммы денежных средств, полученные в виде кредитов и займов.</t>
        </r>
      </text>
    </comment>
    <comment ref="C53" authorId="0" shapeId="0">
      <text>
        <r>
          <rPr>
            <sz val="10.5"/>
            <color indexed="81"/>
            <rFont val="Times New Roman"/>
            <family val="1"/>
            <charset val="204"/>
          </rPr>
          <t>По строке 082 «от выпуска акций» показываются суммы денежных средств, полученные от выпуска акций.</t>
        </r>
      </text>
    </comment>
    <comment ref="C54" authorId="0" shapeId="0">
      <text>
        <r>
          <rPr>
            <sz val="10.5"/>
            <color indexed="81"/>
            <rFont val="Times New Roman"/>
            <family val="1"/>
            <charset val="204"/>
          </rPr>
          <t>По строке 083 «вклады собственника имущества (учредителей, участников)» показываются суммы денежных средств, полученные от собственника имущества (учредителей, участников).</t>
        </r>
      </text>
    </comment>
    <comment ref="C55" authorId="0" shapeId="0">
      <text>
        <r>
          <rPr>
            <sz val="10.5"/>
            <color indexed="81"/>
            <rFont val="Times New Roman"/>
            <family val="1"/>
            <charset val="204"/>
          </rPr>
          <t>По строке 084 «прочие поступления» показываются суммы денежных средств, полученные по финансовой деятельности, не показанные по строкам 081-083.</t>
        </r>
      </text>
    </comment>
    <comment ref="C56" authorId="0" shapeId="0">
      <text>
        <r>
          <rPr>
            <sz val="10.5"/>
            <color indexed="81"/>
            <rFont val="Times New Roman"/>
            <family val="1"/>
            <charset val="204"/>
          </rPr>
          <t>По статье «Направлено денежных средств - всего» (строка 090) приводится информация о направлениях использования денежных средств организации по финансовой деятельности за отчетный период и период предыдущего года, аналогичный отчетному периоду.</t>
        </r>
      </text>
    </comment>
    <comment ref="C58" authorId="0" shapeId="0">
      <text>
        <r>
          <rPr>
            <sz val="10.5"/>
            <color indexed="81"/>
            <rFont val="Times New Roman"/>
            <family val="1"/>
            <charset val="204"/>
          </rPr>
          <t>По строке 091 «на погашение кредитов и займов» показываются суммы денежных средств, направленные 
на погашение кредитов и займов.</t>
        </r>
      </text>
    </comment>
    <comment ref="C59" authorId="0" shapeId="0">
      <text>
        <r>
          <rPr>
            <sz val="10.5"/>
            <color indexed="81"/>
            <rFont val="Times New Roman"/>
            <family val="1"/>
            <charset val="204"/>
          </rPr>
          <t>По строке 092 «на выплаты дивидендов и других доходов от участия в уставном капитале организации» показываются суммы денежных средств, направленные организацией собственнику имущества (учредителям, участникам) на выплаты дивидендов и других доходов от участия в уставном фонде организации.</t>
        </r>
      </text>
    </comment>
    <comment ref="C60" authorId="0" shapeId="0">
      <text>
        <r>
          <rPr>
            <sz val="10.5"/>
            <color indexed="81"/>
            <rFont val="Times New Roman"/>
            <family val="1"/>
            <charset val="204"/>
          </rPr>
          <t>По строке 093 «на выплаты процентов» показываются суммы денежных средств, направленные на выплаты процентов 
по кредитам, займам, предоставленным организации (за исключением процентов 
по кредитам, займам, которые относятся 
на стоимость долгосрочных активов 
в соответствии с законодательством).</t>
        </r>
      </text>
    </comment>
    <comment ref="C61" authorId="0" shapeId="0">
      <text>
        <r>
          <rPr>
            <sz val="10.5"/>
            <color indexed="81"/>
            <rFont val="Times New Roman"/>
            <family val="1"/>
            <charset val="204"/>
          </rPr>
          <t>По строке 094 «на лизинговые платежи» показываются суммы денежных средств, направленные на погашение задолженности по лизинговым платежам (если лизинговая деятельность не является текущей деятельностью).</t>
        </r>
      </text>
    </comment>
    <comment ref="C62" authorId="0" shapeId="0">
      <text>
        <r>
          <rPr>
            <sz val="10.5"/>
            <color indexed="81"/>
            <rFont val="Times New Roman"/>
            <family val="1"/>
            <charset val="204"/>
          </rPr>
          <t>По строке 095 «прочие выплаты» показываются выплаты денежных средств по финансовой деятельности, не показанные по строкам 091-094.</t>
        </r>
      </text>
    </comment>
    <comment ref="C65" authorId="0" shapeId="0">
      <text>
        <r>
          <rPr>
            <sz val="10.5"/>
            <color indexed="81"/>
            <rFont val="Times New Roman"/>
            <family val="1"/>
            <charset val="204"/>
          </rPr>
          <t>По статье «Остаток денежных средств и их эквивалентов на 31.12.20__ г.» (строка 120) показываются остатки денежных средств и эквивалентов денежных средств на конец предыдущего года и на конец года, предшествующего предыдущему году.</t>
        </r>
      </text>
    </comment>
    <comment ref="C66" authorId="0" shapeId="0">
      <text>
        <r>
          <rPr>
            <sz val="10.5"/>
            <color indexed="81"/>
            <rFont val="Times New Roman"/>
            <family val="1"/>
            <charset val="204"/>
          </rPr>
          <t>По статье «Остаток денежных средств и их эквивалентов на конец отчетного периода» (строка 130) показываются остатки денежных средств и эквивалентов денежных средств на конец отчетного периода и на конец периода предыдущего года, аналогичного отчетному периоду.</t>
        </r>
      </text>
    </comment>
    <comment ref="C67" authorId="0" shapeId="0">
      <text>
        <r>
          <rPr>
            <sz val="10.5"/>
            <color indexed="81"/>
            <rFont val="Times New Roman"/>
            <family val="1"/>
            <charset val="204"/>
          </rPr>
          <t>По статье «Влияние изменений курса иностранной валюты по отношению к белорусскому рублю» 
(строка 140) показывается сумма влияния 
изменений курса иностранной валюты по
отношению к белорусскому рублю 
на изменение денежных средств.</t>
        </r>
      </text>
    </comment>
  </commentList>
</comments>
</file>

<file path=xl/sharedStrings.xml><?xml version="1.0" encoding="utf-8"?>
<sst xmlns="http://schemas.openxmlformats.org/spreadsheetml/2006/main" count="675" uniqueCount="455">
  <si>
    <t>БУХГАЛТЕРСКИЙ БАЛАНС</t>
  </si>
  <si>
    <t>Организация</t>
  </si>
  <si>
    <t>Учетный номер плательщика</t>
  </si>
  <si>
    <t>Вид экономической деятельности</t>
  </si>
  <si>
    <t>Организационно-правовая форма</t>
  </si>
  <si>
    <t>Орган управления</t>
  </si>
  <si>
    <t>Единица измерения</t>
  </si>
  <si>
    <t>Адрес</t>
  </si>
  <si>
    <t>Дата утверждения</t>
  </si>
  <si>
    <t>Дата отправки</t>
  </si>
  <si>
    <t>Дата принятия</t>
  </si>
  <si>
    <t>Активы</t>
  </si>
  <si>
    <t>Код строки</t>
  </si>
  <si>
    <t>I. ДОЛГОСРОЧНЫЕ АКТИВЫ</t>
  </si>
  <si>
    <t>Основные средства</t>
  </si>
  <si>
    <t>Нематериальные активы</t>
  </si>
  <si>
    <t>Доходные вложения в материальные активы</t>
  </si>
  <si>
    <t>Вложения в долгосрочные активы</t>
  </si>
  <si>
    <t>Долгосрочные финансовые вложения</t>
  </si>
  <si>
    <t>Отложенные налоговые активы</t>
  </si>
  <si>
    <t>Долгосрочная дебиторская задолженность</t>
  </si>
  <si>
    <t>Прочие долгосрочные активы</t>
  </si>
  <si>
    <t>ИТОГО по разделу I</t>
  </si>
  <si>
    <t>II. КРАТКОСРОЧНЫЕ АКТИВЫ</t>
  </si>
  <si>
    <t>Запасы</t>
  </si>
  <si>
    <t>Долгосрочные активы, предназначенные для реализации</t>
  </si>
  <si>
    <t>Расходы будущих периодов</t>
  </si>
  <si>
    <t>Налог на добавленную стоимость по приобретенным товарам, работам, услугам</t>
  </si>
  <si>
    <t>Краткосрочная дебиторская задолженность</t>
  </si>
  <si>
    <t>Краткосрочные финансовые вложения</t>
  </si>
  <si>
    <t>Денежные средства и их эквиваленты</t>
  </si>
  <si>
    <t>ИТОГО по разделу II</t>
  </si>
  <si>
    <t>БАЛАНС</t>
  </si>
  <si>
    <t>Собственный капитал и обязательства</t>
  </si>
  <si>
    <t>III. СОБСТВЕННЫЙ КАПИТАЛ</t>
  </si>
  <si>
    <t>Уставный капитал</t>
  </si>
  <si>
    <t>Неоплаченная часть уставного капитала</t>
  </si>
  <si>
    <t>Собственные акции (доли в уставном капитале)</t>
  </si>
  <si>
    <t>Резервный капитал</t>
  </si>
  <si>
    <t>Добавочный капитал</t>
  </si>
  <si>
    <t>Нераспределенная прибыль (непокрытый убыток)</t>
  </si>
  <si>
    <t>Чистая прибыль (убыток) отчетного периода</t>
  </si>
  <si>
    <t>Целевое финансирование</t>
  </si>
  <si>
    <t>ИТОГО по разделу III</t>
  </si>
  <si>
    <t>IV. ДОЛГОСРОЧНЫЕ ОБЯЗАТЕЛЬСТВА</t>
  </si>
  <si>
    <t>Долгосрочные кредиты и займы</t>
  </si>
  <si>
    <t>Долгосрочные обязательства по лизинговым платежам</t>
  </si>
  <si>
    <t>Отложенные налоговые обязательства</t>
  </si>
  <si>
    <t>Доходы будущих периодов</t>
  </si>
  <si>
    <t>Резервы предстоящих платежей</t>
  </si>
  <si>
    <t>Прочие долгосрочные обязательства</t>
  </si>
  <si>
    <t>ИТОГО по разделу IV</t>
  </si>
  <si>
    <t>V. КРАТКОСРОЧНЫЕ ОБЯЗАТЕЛЬСТВА</t>
  </si>
  <si>
    <t>Краткосрочные кредиты и займы</t>
  </si>
  <si>
    <t>Краткосрочная часть долгосрочных обязательств</t>
  </si>
  <si>
    <t>Краткосрочная кредиторская задолженность</t>
  </si>
  <si>
    <t>Обязательства, предназначенные для реализации</t>
  </si>
  <si>
    <t>Прочие краткосрочные обязательства</t>
  </si>
  <si>
    <t>ИТОГО по разделу V</t>
  </si>
  <si>
    <t>(инициалы, фамилия)</t>
  </si>
  <si>
    <t>Приложение 1
к постановлению 
Министерства финансов 
Республики Беларусь
31.10.2011 № 111</t>
  </si>
  <si>
    <t>На</t>
  </si>
  <si>
    <t>Руководитель</t>
  </si>
  <si>
    <t>(подпись)</t>
  </si>
  <si>
    <t>           </t>
  </si>
  <si>
    <t>на</t>
  </si>
  <si>
    <t xml:space="preserve">        в том числе:</t>
  </si>
  <si>
    <t xml:space="preserve">    инвестиционная недвижимость</t>
  </si>
  <si>
    <t xml:space="preserve">    предметы финансовой аренды (лизинга)</t>
  </si>
  <si>
    <t xml:space="preserve">    прочие доходные вложения в материальные активы</t>
  </si>
  <si>
    <t xml:space="preserve">    животные на выращивании и откорме</t>
  </si>
  <si>
    <t xml:space="preserve">    материалы</t>
  </si>
  <si>
    <t xml:space="preserve">    незавершенное производство</t>
  </si>
  <si>
    <t xml:space="preserve">    готовая продукция и товары</t>
  </si>
  <si>
    <t xml:space="preserve">    товары отгруженные</t>
  </si>
  <si>
    <t xml:space="preserve">    прочие запасы</t>
  </si>
  <si>
    <t xml:space="preserve">    поставщикам, подрядчикам, исполнителям</t>
  </si>
  <si>
    <t xml:space="preserve">    по авансам полученным</t>
  </si>
  <si>
    <t xml:space="preserve">    по налогам и сборам</t>
  </si>
  <si>
    <t xml:space="preserve">    по социальному страхованию и обеспечению</t>
  </si>
  <si>
    <t xml:space="preserve">    по оплате труда</t>
  </si>
  <si>
    <t xml:space="preserve">    по лизинговым платежам</t>
  </si>
  <si>
    <t xml:space="preserve">    собственнику имущества (учредителям, участникам)</t>
  </si>
  <si>
    <t xml:space="preserve">    прочим кредиторам</t>
  </si>
  <si>
    <t>Приложение 2
к постановлению 
Министерства финансов 
Республики Беларусь
31.10.2011 № 111</t>
  </si>
  <si>
    <t>ОТЧЕТ
о прибылях и убытках</t>
  </si>
  <si>
    <t>за</t>
  </si>
  <si>
    <t>Наименование показателей</t>
  </si>
  <si>
    <t>За</t>
  </si>
  <si>
    <t>Выручка от реализации продукции, товаров, работ, услуг</t>
  </si>
  <si>
    <t>010</t>
  </si>
  <si>
    <t>Себестоимость реализованной продукции, товаров, 
работ, услуг</t>
  </si>
  <si>
    <t>020</t>
  </si>
  <si>
    <t>Валовая прибыль (010-020)</t>
  </si>
  <si>
    <t>030</t>
  </si>
  <si>
    <t>Управленческие расходы</t>
  </si>
  <si>
    <t>040</t>
  </si>
  <si>
    <t>Расходы на реализацию</t>
  </si>
  <si>
    <t>050</t>
  </si>
  <si>
    <t>Прибыль (убыток) от реализации продукции, товаров, работ, услуг (030-040-050)</t>
  </si>
  <si>
    <t>060</t>
  </si>
  <si>
    <t>Прочие доходы по текущей деятельности</t>
  </si>
  <si>
    <t>070</t>
  </si>
  <si>
    <t>Прочие расходы по текущей деятельности</t>
  </si>
  <si>
    <t>080</t>
  </si>
  <si>
    <t>Прибыль (убыток) от текущей деятельности 
(±060+070-080)</t>
  </si>
  <si>
    <t>090</t>
  </si>
  <si>
    <t>Доходы по инвестиционной деятельности</t>
  </si>
  <si>
    <t xml:space="preserve">    доходы от выбытия основных средств, нематериальных 
    активов и других долгосрочных активов</t>
  </si>
  <si>
    <t xml:space="preserve">    доходы от участия в уставном капитале других 
    организаций</t>
  </si>
  <si>
    <t xml:space="preserve">    проценты к получению</t>
  </si>
  <si>
    <t xml:space="preserve">    прочие доходы по инвестиционной деятельности</t>
  </si>
  <si>
    <t>Расходы по инвестиционной деятельности</t>
  </si>
  <si>
    <t xml:space="preserve">    расходы от выбытия основных средств, нематериальных
    активов и других долгосрочных активов</t>
  </si>
  <si>
    <t xml:space="preserve">    прочие расходы по инвестиционной деятельности</t>
  </si>
  <si>
    <t>Доходы по финансовой деятельности</t>
  </si>
  <si>
    <t xml:space="preserve">    курсовые разницы от пересчета активов и обязательств</t>
  </si>
  <si>
    <t xml:space="preserve">    прочие доходы по финансовой деятельности</t>
  </si>
  <si>
    <t>Расходы по финансовой деятельности</t>
  </si>
  <si>
    <t xml:space="preserve">    проценты к уплате</t>
  </si>
  <si>
    <t xml:space="preserve">    прочие расходы по финансовой деятельности</t>
  </si>
  <si>
    <t>Прибыль (убыток) от инвестиционной, финансовой 
и иной деятельности (100-110+120-130±140)</t>
  </si>
  <si>
    <t>Прибыль (убыток) до налогообложения (±090±150)</t>
  </si>
  <si>
    <t>Налог на прибыль</t>
  </si>
  <si>
    <t>Изменение отложенных налоговых активов</t>
  </si>
  <si>
    <t>Изменение отложенных налоговых обязательств</t>
  </si>
  <si>
    <t>Прочие налоги и сборы, исчисляемые из прибыли (дохода)</t>
  </si>
  <si>
    <t>Чистая прибыль (убыток) (±160-170±180±190-200)</t>
  </si>
  <si>
    <t>Результат от переоценки долгосрочных активов, 
не включаемый в чистую прибыль (убыток)</t>
  </si>
  <si>
    <t>Совокупная прибыль (убыток) (±210±220±230)</t>
  </si>
  <si>
    <t>Базовая прибыль (убыток) на акцию</t>
  </si>
  <si>
    <t>Разводненная прибыль (убыток) на акцию</t>
  </si>
  <si>
    <t>На </t>
  </si>
  <si>
    <t>-</t>
  </si>
  <si>
    <t>01 ,02</t>
  </si>
  <si>
    <t>04, 05</t>
  </si>
  <si>
    <t>03, 02</t>
  </si>
  <si>
    <t>08, 07</t>
  </si>
  <si>
    <t>06</t>
  </si>
  <si>
    <t>09</t>
  </si>
  <si>
    <t>60, 62, 76</t>
  </si>
  <si>
    <t>63</t>
  </si>
  <si>
    <t>97</t>
  </si>
  <si>
    <t>10, 15, 16</t>
  </si>
  <si>
    <t>11</t>
  </si>
  <si>
    <t>20, 21, 23, 29</t>
  </si>
  <si>
    <t>42</t>
  </si>
  <si>
    <t>43, 41, 44</t>
  </si>
  <si>
    <t>45</t>
  </si>
  <si>
    <t>47</t>
  </si>
  <si>
    <t>18</t>
  </si>
  <si>
    <t>58</t>
  </si>
  <si>
    <t>59</t>
  </si>
  <si>
    <t>50, 51, 52, 55, 57, 58</t>
  </si>
  <si>
    <t>94</t>
  </si>
  <si>
    <t>80</t>
  </si>
  <si>
    <t>75 (75-1)</t>
  </si>
  <si>
    <t>81</t>
  </si>
  <si>
    <t>82</t>
  </si>
  <si>
    <t>83</t>
  </si>
  <si>
    <t>84</t>
  </si>
  <si>
    <t>99</t>
  </si>
  <si>
    <t>86</t>
  </si>
  <si>
    <t>67</t>
  </si>
  <si>
    <t>76</t>
  </si>
  <si>
    <t>65</t>
  </si>
  <si>
    <t>98</t>
  </si>
  <si>
    <t>96</t>
  </si>
  <si>
    <t>66</t>
  </si>
  <si>
    <t>60</t>
  </si>
  <si>
    <t>62</t>
  </si>
  <si>
    <t>68</t>
  </si>
  <si>
    <t>69</t>
  </si>
  <si>
    <t>70</t>
  </si>
  <si>
    <t>75, 70</t>
  </si>
  <si>
    <t>71, 73, 66, 67</t>
  </si>
  <si>
    <t>90</t>
  </si>
  <si>
    <t>26, 25, 44</t>
  </si>
  <si>
    <t>44</t>
  </si>
  <si>
    <t>91</t>
  </si>
  <si>
    <t>Результат от прочих операций, не включаемый 
в чистую прибыль (убыток)</t>
  </si>
  <si>
    <t>Приложение 3
к постановлению 
Министерства финансов 
Республики Беларусь
31.10.2011 № 111</t>
  </si>
  <si>
    <t>ОТЧЕТ
об изменении капитала</t>
  </si>
  <si>
    <t>Код стро-ки</t>
  </si>
  <si>
    <t>Устав-ный капитал</t>
  </si>
  <si>
    <t>Неопла- ченная часть устав-ного капитала</t>
  </si>
  <si>
    <t>Собст-венные акции (доли в уставном капитале)</t>
  </si>
  <si>
    <t>Резерв- ный капитал</t>
  </si>
  <si>
    <t>Доба-вочный капитал</t>
  </si>
  <si>
    <t>Нераспре- деленная прибыль (непок-рытый убыток)</t>
  </si>
  <si>
    <t>Чистая прибыль (убыток)</t>
  </si>
  <si>
    <t>Итого</t>
  </si>
  <si>
    <t>Корректировки в связи 
с изменением учетной политики</t>
  </si>
  <si>
    <t>Корректировки в связи 
с исправлением ошибок</t>
  </si>
  <si>
    <t xml:space="preserve">  чистая прибыль</t>
  </si>
  <si>
    <t>051</t>
  </si>
  <si>
    <t xml:space="preserve">  переоценка долгосрочных активов</t>
  </si>
  <si>
    <t>052</t>
  </si>
  <si>
    <t xml:space="preserve">  доходы от прочих операций, 
  не включаемые в чистую 
  прибыль (убыток)</t>
  </si>
  <si>
    <t>053</t>
  </si>
  <si>
    <t xml:space="preserve">  выпуск дополнительных акций</t>
  </si>
  <si>
    <t>054</t>
  </si>
  <si>
    <t xml:space="preserve">  увеличение номинальной 
  стоимости акций</t>
  </si>
  <si>
    <t>055</t>
  </si>
  <si>
    <t xml:space="preserve">  вклады собственника имущества
  (учредителей, участников)</t>
  </si>
  <si>
    <t>056</t>
  </si>
  <si>
    <t xml:space="preserve">  реорганизация</t>
  </si>
  <si>
    <t xml:space="preserve">  </t>
  </si>
  <si>
    <t>058</t>
  </si>
  <si>
    <t>059</t>
  </si>
  <si>
    <t xml:space="preserve">      в том числе:</t>
  </si>
  <si>
    <t xml:space="preserve">  убыток</t>
  </si>
  <si>
    <t>061</t>
  </si>
  <si>
    <t>062</t>
  </si>
  <si>
    <t xml:space="preserve">  расходы от прочих операций, 
  не включаемые в чистую 
  прибыль (убыток)</t>
  </si>
  <si>
    <t>063</t>
  </si>
  <si>
    <t xml:space="preserve">  уменьшение номинальной 
  стоимости акций</t>
  </si>
  <si>
    <t>065</t>
  </si>
  <si>
    <t>066</t>
  </si>
  <si>
    <t>067</t>
  </si>
  <si>
    <t>068</t>
  </si>
  <si>
    <t>069</t>
  </si>
  <si>
    <t>Изменение уставного капитала</t>
  </si>
  <si>
    <t>Изменение резервного капитала</t>
  </si>
  <si>
    <t>Изменение добавочного капитала</t>
  </si>
  <si>
    <t xml:space="preserve">  вклады собственника имущества 
  (учредителей, участников)</t>
  </si>
  <si>
    <t xml:space="preserve"> </t>
  </si>
  <si>
    <t>Уменьшение собственного 
капитала - всего</t>
  </si>
  <si>
    <t>Увеличение собственного 
капитала - всего</t>
  </si>
  <si>
    <t>057</t>
  </si>
  <si>
    <t>064</t>
  </si>
  <si>
    <t>ОТЧЕТ</t>
  </si>
  <si>
    <t>о движении денежных средств</t>
  </si>
  <si>
    <t>Движение денежных средств по текущей деятельности</t>
  </si>
  <si>
    <t>Приложение 4
к постановлению 
Министерства финансов 
Республики Беларусь
31.10.2011 № 111</t>
  </si>
  <si>
    <t xml:space="preserve">  прочие поступления</t>
  </si>
  <si>
    <t xml:space="preserve">  дивиденды и другие доходы 
  от участия в уставном 
  капитале организации</t>
  </si>
  <si>
    <t xml:space="preserve">  выкуп акций (долей 
  в уставном капитале)</t>
  </si>
  <si>
    <t>Сельское хозяйство, охота и лесное хозяйство, 011–015</t>
  </si>
  <si>
    <t>Сельское хозяйство, охота и лесное хозяйство, 020</t>
  </si>
  <si>
    <t>Рыболовство, рыбоводство, 050</t>
  </si>
  <si>
    <t>Горнодобывающая промышленность, 101-141, 143-145</t>
  </si>
  <si>
    <t>Горнодобывающая промышленность, 142</t>
  </si>
  <si>
    <t>Обрабатывающая промышленность, 152–153, 159–160</t>
  </si>
  <si>
    <t>Обрабатывающая промышленность, 151, 154–158</t>
  </si>
  <si>
    <t>Обрабатывающая промышленность, 171–193</t>
  </si>
  <si>
    <t>Обрабатывающая промышленность, 201–212</t>
  </si>
  <si>
    <t>Обрабатывающая промышленность, 221</t>
  </si>
  <si>
    <t>Обрабатывающая промышленность, 222–223</t>
  </si>
  <si>
    <t>Обрабатывающая промышленность, 231–252</t>
  </si>
  <si>
    <t>Обрабатывающая промышленность, 261–268</t>
  </si>
  <si>
    <t>Обрабатывающая промышленность, 271–275</t>
  </si>
  <si>
    <t>Обрабатывающая промышленность, 281</t>
  </si>
  <si>
    <t>Обрабатывающая промышленность, 282–287</t>
  </si>
  <si>
    <t>Обрабатывающая промышленность, 291–292, 294–297</t>
  </si>
  <si>
    <t>Обрабатывающая промышленность, 293</t>
  </si>
  <si>
    <t>Обрабатывающая промышленность, 300–355</t>
  </si>
  <si>
    <t>Обрабатывающая промышленность, 361–372</t>
  </si>
  <si>
    <t>Производство и распределение электроэнергии, газа и воды, 401</t>
  </si>
  <si>
    <t>Производство и распределение электроэнергии, газа и воды, 402</t>
  </si>
  <si>
    <t>Производство и распределение электроэнергии, газа и воды, 403</t>
  </si>
  <si>
    <t>Производство и распределение электроэнергии, газа и воды, 410</t>
  </si>
  <si>
    <t>Строительство, 451–455</t>
  </si>
  <si>
    <t>Торговля, ремонт автомобилей, бытовых изделий и предметов личного пользования, 501–519, 521–527</t>
  </si>
  <si>
    <t>Гостиницы и рестораны, 551–552</t>
  </si>
  <si>
    <t>Гостиницы и рестораны, 553–555</t>
  </si>
  <si>
    <t>Транспорт и связь, 601–634</t>
  </si>
  <si>
    <t>Транспорт и связь, 641</t>
  </si>
  <si>
    <t>Транспорт и связь, 642</t>
  </si>
  <si>
    <t>Предоставление коммунальных, социальных и персональных услуг, 900, 911–921</t>
  </si>
  <si>
    <t>Предоставление коммунальных, социальных и персональных услуг, 922</t>
  </si>
  <si>
    <t>Предоставление коммунальных, социальных и персональных услуг, 923–927, 930</t>
  </si>
  <si>
    <t>Прочие виды экономической деятельности </t>
  </si>
  <si>
    <t>Операции с недвижимым имуществом, аренда и предоставление услуг потребителям, 731–732</t>
  </si>
  <si>
    <t>Операции с недвижимым имуществом, аренда и предоставление услуг потребителям, 721–726</t>
  </si>
  <si>
    <t>Операции с недвижимым имуществом, аренда и предоставление услуг потребителям, 711–714</t>
  </si>
  <si>
    <t>Операции с недвижимым имуществом, аренда и предоставление услуг потребителям, 701–703</t>
  </si>
  <si>
    <t>Операции с недвижимым имуществом, аренда и предоставление услуг потребителям, 741–742</t>
  </si>
  <si>
    <t xml:space="preserve"> Операции с недвижимым имуществом, аренда и предоставление услуг потребителям, 743–748</t>
  </si>
  <si>
    <t xml:space="preserve"> 80, 75, 81, 82, 83, 84</t>
  </si>
  <si>
    <t>ОАО "Строительное Управление-187"</t>
  </si>
  <si>
    <t>Строительство</t>
  </si>
  <si>
    <t>Акционерная</t>
  </si>
  <si>
    <t>Слонимский РИК</t>
  </si>
  <si>
    <t>г.Слоним,ул.Торговая,2</t>
  </si>
  <si>
    <t xml:space="preserve">Прочие краткосрочные активы </t>
  </si>
  <si>
    <t>декабрь</t>
  </si>
  <si>
    <t>прочие</t>
  </si>
  <si>
    <t>Иные  доходы и расходы</t>
  </si>
  <si>
    <t>тыс. рублей</t>
  </si>
  <si>
    <t>31 декабря</t>
  </si>
  <si>
    <t>январь-декабрь</t>
  </si>
  <si>
    <t>Поступило денежных средств - всего</t>
  </si>
  <si>
    <t xml:space="preserve">  от покупателей продукции, товаров, заказчиков 
  работ, услуг</t>
  </si>
  <si>
    <t>021</t>
  </si>
  <si>
    <t xml:space="preserve">  от покупателей материалов и других запасов</t>
  </si>
  <si>
    <t>022</t>
  </si>
  <si>
    <t xml:space="preserve">  роялти</t>
  </si>
  <si>
    <t>023</t>
  </si>
  <si>
    <t>024</t>
  </si>
  <si>
    <t>Направлено денежных средств - всего</t>
  </si>
  <si>
    <t xml:space="preserve">  на приобретение запасов, работ, услуг</t>
  </si>
  <si>
    <t>031</t>
  </si>
  <si>
    <t xml:space="preserve">  на оплату труда</t>
  </si>
  <si>
    <t>032</t>
  </si>
  <si>
    <t xml:space="preserve">  на уплату налогов и сборов</t>
  </si>
  <si>
    <t>033</t>
  </si>
  <si>
    <t xml:space="preserve">  на прочие выплаты</t>
  </si>
  <si>
    <t>034</t>
  </si>
  <si>
    <t>Результат движения денежных средств 
по текущей деятельности (020-030)</t>
  </si>
  <si>
    <t>Движение денежных средств по инвестиционной деятельности</t>
  </si>
  <si>
    <t xml:space="preserve">  от покупателей основных средств, нематериаль-
  ных активов и других долгосрочных активов</t>
  </si>
  <si>
    <t xml:space="preserve">  возврат предоставленных займов</t>
  </si>
  <si>
    <t xml:space="preserve">  доходы от участия в уставном капитале 
  других организаций</t>
  </si>
  <si>
    <t xml:space="preserve">  проценты</t>
  </si>
  <si>
    <t xml:space="preserve">  на приобретение и создание основных средств,
  нематериальных активов и других 
  долгосрочных активов</t>
  </si>
  <si>
    <t xml:space="preserve">  на предоставление займов</t>
  </si>
  <si>
    <t xml:space="preserve">  на вклады в уставный капитал других 
  организаций</t>
  </si>
  <si>
    <t xml:space="preserve">  прочие выплаты</t>
  </si>
  <si>
    <t>Результат движения денежных средств 
по инвестиционной деятельности (050-060)</t>
  </si>
  <si>
    <t>Движение денежных средств по финансовой деятельности</t>
  </si>
  <si>
    <t xml:space="preserve">  кредиты и займы</t>
  </si>
  <si>
    <t>081</t>
  </si>
  <si>
    <t xml:space="preserve">  от выпуска акций</t>
  </si>
  <si>
    <t>082</t>
  </si>
  <si>
    <t>083</t>
  </si>
  <si>
    <t>084</t>
  </si>
  <si>
    <t xml:space="preserve">  на погашение кредитов и займов</t>
  </si>
  <si>
    <t>091</t>
  </si>
  <si>
    <t xml:space="preserve">  на выплаты дивидендов и других доходов 
  от участия в уставном капитале организации</t>
  </si>
  <si>
    <t>092</t>
  </si>
  <si>
    <t xml:space="preserve">  на выплаты процентов</t>
  </si>
  <si>
    <t>093</t>
  </si>
  <si>
    <t xml:space="preserve">  на лизинговые платежи</t>
  </si>
  <si>
    <t>094</t>
  </si>
  <si>
    <t>095</t>
  </si>
  <si>
    <t>Результат движения денежных средств 
по финансовой деятельности (080-090)</t>
  </si>
  <si>
    <t>Результат движения денежных средств 
за отчетный период (±040±070±100)</t>
  </si>
  <si>
    <t>Остаток денежных средств и их эквивалентов 
на конец отчетного периода</t>
  </si>
  <si>
    <t>Влияние изменений курса иностранной валюты 
по отношению к белорусскому рублю</t>
  </si>
  <si>
    <t>бухгалтер</t>
  </si>
  <si>
    <t>2017г</t>
  </si>
  <si>
    <t xml:space="preserve"> бухгалтер</t>
  </si>
  <si>
    <t>Остаток на 01.01.2017года</t>
  </si>
  <si>
    <t>на 31.12.2017 г</t>
  </si>
  <si>
    <t xml:space="preserve">бухгалтер </t>
  </si>
  <si>
    <t>1 января 2019 года</t>
  </si>
  <si>
    <t>2018года</t>
  </si>
  <si>
    <t>Уставный капитал на 01.01.2019г</t>
  </si>
  <si>
    <t>Остаток на 31.12.2018 г</t>
  </si>
  <si>
    <t>2019г</t>
  </si>
  <si>
    <t>2018г</t>
  </si>
  <si>
    <t>М.А. Прокофьев</t>
  </si>
  <si>
    <t>М.И. Лойко</t>
  </si>
  <si>
    <t>14 марта 2019года</t>
  </si>
  <si>
    <t>За январь- декабрь 2018 года</t>
  </si>
  <si>
    <t>ЗА январь- декабрь  2018 года</t>
  </si>
  <si>
    <t>За январь - декабрь 2017 года</t>
  </si>
  <si>
    <t>Бухгалтер</t>
  </si>
  <si>
    <t>4.Доля государства в уставном фонде эмитента (всего в %):</t>
  </si>
  <si>
    <t>Вид собственности</t>
  </si>
  <si>
    <t>Количество акций, шт.</t>
  </si>
  <si>
    <t>Доля в уставном фонде, %</t>
  </si>
  <si>
    <t>республиканская</t>
  </si>
  <si>
    <t>коммунальная всего:</t>
  </si>
  <si>
    <t>в том числе:</t>
  </si>
  <si>
    <t>х</t>
  </si>
  <si>
    <t xml:space="preserve">областная </t>
  </si>
  <si>
    <t xml:space="preserve">районная </t>
  </si>
  <si>
    <t>городская</t>
  </si>
  <si>
    <t>5-6. Информация о дивидендах и акциях:</t>
  </si>
  <si>
    <t>Показатель</t>
  </si>
  <si>
    <t>За отчетный период</t>
  </si>
  <si>
    <t>За аналогичный период прошлого года</t>
  </si>
  <si>
    <t>Количество акционеров, всего</t>
  </si>
  <si>
    <t>лиц</t>
  </si>
  <si>
    <t xml:space="preserve">   в том числе: юридических лиц</t>
  </si>
  <si>
    <t xml:space="preserve">      из них нерезидентов Республики Беларусь</t>
  </si>
  <si>
    <t xml:space="preserve">   в том числе: физических лиц</t>
  </si>
  <si>
    <t>Начислено на выплату дивидендов в данном отчетном  периоде</t>
  </si>
  <si>
    <t>тысяч рублей</t>
  </si>
  <si>
    <t>Фактически выплаченные дивиденды в данном отчетном  периоде</t>
  </si>
  <si>
    <t>Дивиденды, приходящиеся на одну простую (обыкновенную) акцию (включая налоги)</t>
  </si>
  <si>
    <t>рублей</t>
  </si>
  <si>
    <t>Дивиденды, приходящиеся на одну привилегированную акцию (включая налоги) первого типа ___</t>
  </si>
  <si>
    <t>Дивиденды, приходящиеся на одну привилегированную акцию (включая налоги) второго типа ___</t>
  </si>
  <si>
    <t>Дивиденды, фактически выплаченные на одну простую (обыкновенную) акцию (включая налоги)</t>
  </si>
  <si>
    <t>Дивиденды, фактически выплаченные на одну привилегированную акцию (включая налоги)  первого типа ___</t>
  </si>
  <si>
    <t>Дивиденды, фактически выплаченные на одну привилегированную акцию (включая налоги)  второго типа ___</t>
  </si>
  <si>
    <t xml:space="preserve">Период, за который выплачивались дивиденды </t>
  </si>
  <si>
    <t>месяц, квартал, год</t>
  </si>
  <si>
    <t>X</t>
  </si>
  <si>
    <t>Дата (даты) принятия решений о выплате дивидендов</t>
  </si>
  <si>
    <t>число, месяц, год</t>
  </si>
  <si>
    <t>Срок (сроки) выплаты дивидендов</t>
  </si>
  <si>
    <t>Обеспеченность акции имуществом общества</t>
  </si>
  <si>
    <t>Количество акций, находящихся на балансе общества, - всего</t>
  </si>
  <si>
    <t>штук</t>
  </si>
  <si>
    <t>7. Отдельные финансовые результаты деятельности открытого акционерного общества:</t>
  </si>
  <si>
    <t xml:space="preserve">Выручка от реализации продукции, товаров, работ,услуг </t>
  </si>
  <si>
    <t>Себестоимость реализованной продукции, товаров, работ, услуг, управленческие расходы; расходы на реализацию</t>
  </si>
  <si>
    <t>Прибыль (убыток) до налогообложения - всего (Прибыль (убыток) отчетного периода)</t>
  </si>
  <si>
    <t>в том числе: прибыль (убыток) от реализации продукции, товаров, работ, услуг</t>
  </si>
  <si>
    <t>прочие доходы и расходы по текущей деятельности</t>
  </si>
  <si>
    <t>прибыль (убыток) от инвестиционной и финансовой деятельности</t>
  </si>
  <si>
    <t>Налог на прибыль; изменение отложенных налоговых активов; изменение отложенных налоговых обязательств; прочие налоги и сборы, исчисляемые из прибыли (дохода); прочие платежи, исчисляемые из прибыли (дохода)</t>
  </si>
  <si>
    <t xml:space="preserve">Долгосрочная дебиторская задолженность </t>
  </si>
  <si>
    <t>Долгосрочные обязательства</t>
  </si>
  <si>
    <t>8. Среднесписочная численность работающих</t>
  </si>
  <si>
    <t>человек</t>
  </si>
  <si>
    <t>9. Основные виды продукции или виды деятельности, по которым получено двадцать и более процентов выручки от реализации товаров, продукции, работ, услуг (только в составе годового отчета):</t>
  </si>
  <si>
    <t>Строительно-монтажные работы 85,3%</t>
  </si>
  <si>
    <t>10. Дата проведения годового общего собрания акционеров, на котором утверждался годовой бухгалтерский баланс за отчетный год:</t>
  </si>
  <si>
    <t>Дата подготовки аудиторского заключения по бухгалтерской (финансовой) отчетности:</t>
  </si>
  <si>
    <t>Наименование аудиторской организации (фамилия, собственное имя, отчество (если таковое имеется) индивидуального предпринимателя), местонахождение (место жительства), дата государственной регистрации, регистрационный номер в Едином государственном регистре юридических лиц и индивидуальных предпринимателей:</t>
  </si>
  <si>
    <t>ООО "Аудитинформ" 220007  г.Минск, ул. Воронянского, дом 50, кор.5, пом. 17, комн. 301, зарегистрированно в Едином государственном регистре юридических лиц и индивидуальных предпринимателей за №190592984 решением Минского горисполкома от 28.02.2008 года</t>
  </si>
  <si>
    <t>Период, за который проводился аудит:</t>
  </si>
  <si>
    <t>01.01.2018 - 31.12.2018</t>
  </si>
  <si>
    <t>Аудиторское мнение о достоверности бухгалтерской (финансовой) отчетности, а в случае выявленных нарушений в бухгалтерской (финансовой) отчетности - сведения о данных нарушениях:</t>
  </si>
  <si>
    <t>Бухгалтерская отчетность ОАО "Строительноу управление №187" достоверно во всех существенных аспектах отражает финансовое положение ОАО "Строительное управление №187" на 31.12.2018 года, а так же финансовые результаты деятельности и изменения финансового положения ОАО "Строительное управление №187" за год, закончившийся на указанную дату, в соответствии с требованиями законодательства РБ.</t>
  </si>
  <si>
    <t>Дата и источник опубликования аудиторского заключения по бухгалтерской (финансовой) отчетности в полном объеме:</t>
  </si>
  <si>
    <t>13. Сведения о применении открытым акционерным обществом Свода правил корпоративного поведения (только в составе годового отчета):</t>
  </si>
  <si>
    <t>нет</t>
  </si>
  <si>
    <t>14. Адрес официального сайта открытого акционерного общества в глобальной компьютерной сети Интернет:</t>
  </si>
  <si>
    <t>АУДИТОРСКОЕ ЗАКЛЮЧЕНИЕ</t>
  </si>
  <si>
    <t xml:space="preserve">по бухгалтерской (финансовой) отчетности  </t>
  </si>
  <si>
    <t>ОАО «Строительное управление № 187»</t>
  </si>
  <si>
    <t>за период с 01.01.2018 по 31.12.2018</t>
  </si>
  <si>
    <t>Руководителю  ОАО «Строительное управление № 187»</t>
  </si>
  <si>
    <t>Прокофьеву М.А.</t>
  </si>
  <si>
    <r>
      <t xml:space="preserve">Аудируемое лицо: </t>
    </r>
    <r>
      <rPr>
        <u/>
        <sz val="10"/>
        <color theme="1"/>
        <rFont val="Times New Roman"/>
        <family val="1"/>
        <charset val="204"/>
      </rPr>
      <t>Открытое акционерное общество «Строительное управление № 187»</t>
    </r>
  </si>
  <si>
    <r>
      <t>Место нахождения:</t>
    </r>
    <r>
      <rPr>
        <sz val="10"/>
        <color theme="1"/>
        <rFont val="Times New Roman"/>
        <family val="1"/>
        <charset val="204"/>
      </rPr>
      <t xml:space="preserve"> </t>
    </r>
    <r>
      <rPr>
        <u/>
        <sz val="10"/>
        <color theme="1"/>
        <rFont val="Times New Roman"/>
        <family val="1"/>
        <charset val="204"/>
      </rPr>
      <t>Республика Беларусь,  г.Слоним, ул.Торговая, д.2.</t>
    </r>
  </si>
  <si>
    <r>
      <t>Сведения о государственной регистрации:</t>
    </r>
    <r>
      <rPr>
        <sz val="10"/>
        <color theme="1"/>
        <rFont val="Times New Roman"/>
        <family val="1"/>
        <charset val="204"/>
      </rPr>
      <t xml:space="preserve"> </t>
    </r>
    <r>
      <rPr>
        <u/>
        <sz val="10"/>
        <color theme="1"/>
        <rFont val="Times New Roman"/>
        <family val="1"/>
        <charset val="204"/>
      </rPr>
      <t>зарегистрировано решением Слонимского городского исполнительного комитета 25.01.1995 №311 в Едином государственном регистре юридических лиц и индивидуальных предпринимателей за № 500041259.</t>
    </r>
  </si>
  <si>
    <r>
      <t xml:space="preserve">УНП </t>
    </r>
    <r>
      <rPr>
        <u/>
        <sz val="10"/>
        <color theme="1"/>
        <rFont val="Times New Roman"/>
        <family val="1"/>
        <charset val="204"/>
      </rPr>
      <t>500041259</t>
    </r>
  </si>
  <si>
    <r>
      <t xml:space="preserve">Аудиторская организация: </t>
    </r>
    <r>
      <rPr>
        <u/>
        <sz val="10"/>
        <color theme="1"/>
        <rFont val="Times New Roman"/>
        <family val="1"/>
        <charset val="204"/>
      </rPr>
      <t>Общество с ограниченной ответственность «Аудитинформ»</t>
    </r>
  </si>
  <si>
    <r>
      <t xml:space="preserve">Место нахождения: </t>
    </r>
    <r>
      <rPr>
        <u/>
        <sz val="10"/>
        <color theme="1"/>
        <rFont val="Times New Roman"/>
        <family val="1"/>
        <charset val="204"/>
      </rPr>
      <t>ул. Воронянского. 50/5 пом. 17 каб. 301, 220007 г. Минск, Республика Беларусь</t>
    </r>
  </si>
  <si>
    <r>
      <t>Сведения о государственной регистрации:</t>
    </r>
    <r>
      <rPr>
        <sz val="10"/>
        <color theme="1"/>
        <rFont val="Times New Roman"/>
        <family val="1"/>
        <charset val="204"/>
      </rPr>
      <t xml:space="preserve"> </t>
    </r>
    <r>
      <rPr>
        <u/>
        <sz val="10"/>
        <color theme="1"/>
        <rFont val="Times New Roman"/>
        <family val="1"/>
        <charset val="204"/>
      </rPr>
      <t>зарегистрировано в ЕГР РБ за № 190592984. Свидетельство о государственной регистрации № 0154976 от 28.02.2008 г;</t>
    </r>
  </si>
  <si>
    <t>Мы провели аудит прилагаемой бухгалтерской (финансовой) отчетности ОАО «Строительное управление № 187», состоящей из:</t>
  </si>
  <si>
    <r>
      <t>-</t>
    </r>
    <r>
      <rPr>
        <sz val="7"/>
        <color theme="1"/>
        <rFont val="Times New Roman"/>
        <family val="1"/>
        <charset val="204"/>
      </rPr>
      <t xml:space="preserve">         </t>
    </r>
    <r>
      <rPr>
        <sz val="10"/>
        <color theme="1"/>
        <rFont val="Times New Roman"/>
        <family val="1"/>
        <charset val="204"/>
      </rPr>
      <t>бухгалтерского баланса;</t>
    </r>
  </si>
  <si>
    <r>
      <t>-</t>
    </r>
    <r>
      <rPr>
        <sz val="7"/>
        <color theme="1"/>
        <rFont val="Times New Roman"/>
        <family val="1"/>
        <charset val="204"/>
      </rPr>
      <t xml:space="preserve">         </t>
    </r>
    <r>
      <rPr>
        <sz val="10"/>
        <color theme="1"/>
        <rFont val="Times New Roman"/>
        <family val="1"/>
        <charset val="204"/>
      </rPr>
      <t xml:space="preserve">отчета о прибылях и убытках, </t>
    </r>
  </si>
  <si>
    <r>
      <t>-</t>
    </r>
    <r>
      <rPr>
        <sz val="7"/>
        <color theme="1"/>
        <rFont val="Times New Roman"/>
        <family val="1"/>
        <charset val="204"/>
      </rPr>
      <t xml:space="preserve">         </t>
    </r>
    <r>
      <rPr>
        <sz val="10"/>
        <color theme="1"/>
        <rFont val="Times New Roman"/>
        <family val="1"/>
        <charset val="204"/>
      </rPr>
      <t>отчета об изменении собственного капитала;</t>
    </r>
  </si>
  <si>
    <r>
      <t>-</t>
    </r>
    <r>
      <rPr>
        <sz val="7"/>
        <color theme="1"/>
        <rFont val="Times New Roman"/>
        <family val="1"/>
        <charset val="204"/>
      </rPr>
      <t xml:space="preserve">         </t>
    </r>
    <r>
      <rPr>
        <sz val="10"/>
        <color theme="1"/>
        <rFont val="Times New Roman"/>
        <family val="1"/>
        <charset val="204"/>
      </rPr>
      <t>отчета о движении денежных средств;</t>
    </r>
  </si>
  <si>
    <r>
      <t>-</t>
    </r>
    <r>
      <rPr>
        <sz val="7"/>
        <color theme="1"/>
        <rFont val="Times New Roman"/>
        <family val="1"/>
        <charset val="204"/>
      </rPr>
      <t xml:space="preserve">         </t>
    </r>
    <r>
      <rPr>
        <sz val="10"/>
        <color theme="1"/>
        <rFont val="Times New Roman"/>
        <family val="1"/>
        <charset val="204"/>
      </rPr>
      <t>примечаний к бухгалтерской (финансовой) отчетности.</t>
    </r>
  </si>
  <si>
    <t xml:space="preserve">Руководство ОАО «Строительное управление № 187» несет ответственность за подготовку и достоверное  представление бухгалтерской (финансовой) отчетности в соответствии с законодательством Республики Беларусь по бухгалтерскому учету и отчетности, организацию системы внутреннего контроля, необходимой для подготовки отчетности, не содержащей существенных искажений, допущенных вследствие недобросовестных действий и (или) ошибок, за оценку способности продолжать свою деятельнсть непрерывно и уместности применения принципа непрерывности деятельности при подготовке бухгалтерской отчетности, а также за ненадлежащее раскрытие в бухгалтерской отчетности в соответствующих случаях сведений, относящихся к непрерывности деятельности. </t>
  </si>
  <si>
    <t xml:space="preserve">Мы провели аудит в соответствии с требованиями Закона Республики Беларусь от 12 июля 2013 года "Об аудиторской деятельности" и национальных правил аудиторской деятельности. </t>
  </si>
  <si>
    <t>Мы соблюдали принцип независимости по отношению к аудируемому лицу согласно требованиям законодательства Республики Беларусь и нормы профессиональной этики.</t>
  </si>
  <si>
    <t>В результате проведенного аудита мы определили, что ключевые вопросы аудита, информацию о которых необходимо сообщить в аудиторском заключении, отсутствуют.</t>
  </si>
  <si>
    <t>Цель нашего аудита состоит в получении разумной уверенности в том, что бухгалтерская (финансовая) отчетность аудируемого лица не содержит существенных искажений вследствие ошибок и (или) недобросовестных действий, и составлении аудиторского заключения, содержащего мнение.</t>
  </si>
  <si>
    <t>Разумная уверенность представляет собой высокую степнь уверенности, но не является гарантией того, что аудит, провденный в соответствии с национальными правилами аудиторской деятельности, позволяет выявить все имеющиеся существенные искажения.</t>
  </si>
  <si>
    <t>Искажения могут возникать в результате ошибок и (или) недобросовестных действий и счтаются существенными, если можно обоснованно предположить, что в отдельности или в совокупности они могут повлиять на экономические решения пользователей бухгалтерской (финансовой) отчетности, принимаемые на ее основе.</t>
  </si>
  <si>
    <t>В рамках аудита, проводимого в соответствии с национальными правилами аудиторской деятельности, мы применяем профессиональное суждение и сохраняем профессиональный скептицизм на протяжении всего аудита.</t>
  </si>
  <si>
    <t>Мы полагаем, что в ходе аудита нами были получены достаточные и надлежащие аудиторские доказательства, которые могут являться основанием для выражения аудиторского мнения.</t>
  </si>
  <si>
    <t>По нашему мнению, бухгалтерская (финансовая) отчетность ОАО «Строительное управление № 187» достоверно во всех существенных аспектах отражает финансовое положение ОАО «Строительное управление № 187» на 31.12.2018г., а  также   финансовые результаты  деятельности  и изменения  финансового положения ОАО «Строительное управление № 187» за год, закончившийся на указанную дату, в соответствии  с  требованиями  законодательства  Республики  Беларусь.</t>
  </si>
  <si>
    <t>Директор ООО «Аудитинформ»                                              ____________________                И.В.Сазонова</t>
  </si>
  <si>
    <t>Аудитор, возглавлявший аудит или проводивший аудит:</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</si>
</sst>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quot;р.&quot;_-;\-* #,##0.00&quot;р.&quot;_-;_-* &quot;-&quot;??&quot;р.&quot;_-;_-@_-"/>
    <numFmt numFmtId="165" formatCode="#,##0.0"/>
    <numFmt numFmtId="166" formatCode="[$-F800]dddd\,\ mmmm\ dd\,\ yyyy"/>
    <numFmt numFmtId="167" formatCode="_(* #,##0_);\(* \-#,##0\);_(* &quot;-&quot;??_);_(@_)"/>
    <numFmt numFmtId="168" formatCode="_(#,##0_);\(\-#,##0\);_(* &quot;-&quot;??_);_(@_)"/>
    <numFmt numFmtId="169" formatCode="_(#,##0_);\(#,##0\);_(* &quot;-&quot;??_);_(@_)"/>
    <numFmt numFmtId="170" formatCode="[$-FC19]d\ mmmm\ yyyy\ &quot;года&quot;"/>
    <numFmt numFmtId="171" formatCode="[$-FC19]d\ mmmm"/>
    <numFmt numFmtId="172" formatCode="[$-FC19]\ yyyy\ &quot;года&quot;"/>
    <numFmt numFmtId="173" formatCode="mmmm"/>
    <numFmt numFmtId="174" formatCode="00"/>
    <numFmt numFmtId="175" formatCode="0.0"/>
    <numFmt numFmtId="176" formatCode="_(#,##0.00_);\(#,##0.00\);_(* &quot;-&quot;??_);_(@_)"/>
    <numFmt numFmtId="177" formatCode="_(#,##0.0_);\(#,##0.0\);_(* &quot;-&quot;??_);_(@_)"/>
    <numFmt numFmtId="178" formatCode="0.000000"/>
  </numFmts>
  <fonts count="33" x14ac:knownFonts="1">
    <font>
      <sz val="11"/>
      <name val="Times New Roman"/>
      <charset val="204"/>
    </font>
    <font>
      <sz val="11"/>
      <name val="Times New Roman"/>
      <family val="1"/>
      <charset val="204"/>
    </font>
    <font>
      <i/>
      <sz val="11"/>
      <name val="Times New Roman"/>
      <family val="1"/>
      <charset val="204"/>
    </font>
    <font>
      <sz val="11"/>
      <name val="Times New Roman"/>
      <family val="1"/>
      <charset val="204"/>
    </font>
    <font>
      <b/>
      <sz val="11"/>
      <color indexed="18"/>
      <name val="Times New Roman"/>
      <family val="1"/>
      <charset val="204"/>
    </font>
    <font>
      <sz val="11"/>
      <name val="Times New Roman"/>
      <family val="1"/>
      <charset val="204"/>
    </font>
    <font>
      <sz val="11"/>
      <name val="Times New Roman"/>
      <family val="1"/>
      <charset val="204"/>
    </font>
    <font>
      <i/>
      <sz val="9"/>
      <name val="Times New Roman"/>
      <family val="1"/>
      <charset val="204"/>
    </font>
    <font>
      <b/>
      <sz val="11"/>
      <name val="Times New Roman"/>
      <family val="1"/>
      <charset val="204"/>
    </font>
    <font>
      <sz val="12"/>
      <name val="Times New Roman"/>
      <family val="1"/>
      <charset val="204"/>
    </font>
    <font>
      <b/>
      <sz val="12"/>
      <name val="Times New Roman"/>
      <family val="1"/>
      <charset val="204"/>
    </font>
    <font>
      <b/>
      <sz val="12"/>
      <color indexed="10"/>
      <name val="Times New Roman"/>
      <family val="1"/>
      <charset val="204"/>
    </font>
    <font>
      <b/>
      <sz val="11"/>
      <color indexed="10"/>
      <name val="Times New Roman"/>
      <family val="1"/>
      <charset val="204"/>
    </font>
    <font>
      <sz val="10.5"/>
      <name val="Times New Roman"/>
      <family val="1"/>
      <charset val="204"/>
    </font>
    <font>
      <sz val="12"/>
      <name val="Times New Roman"/>
      <family val="1"/>
      <charset val="204"/>
    </font>
    <font>
      <sz val="11"/>
      <color indexed="81"/>
      <name val="Times New Roman"/>
      <family val="1"/>
      <charset val="204"/>
    </font>
    <font>
      <sz val="11"/>
      <color indexed="10"/>
      <name val="Times New Roman"/>
      <family val="1"/>
      <charset val="204"/>
    </font>
    <font>
      <b/>
      <sz val="11"/>
      <color indexed="48"/>
      <name val="Times New Roman"/>
      <family val="1"/>
      <charset val="204"/>
    </font>
    <font>
      <b/>
      <sz val="10.5"/>
      <color indexed="10"/>
      <name val="Times New Roman"/>
      <family val="1"/>
      <charset val="204"/>
    </font>
    <font>
      <sz val="10.5"/>
      <color indexed="81"/>
      <name val="Times New Roman"/>
      <family val="1"/>
      <charset val="204"/>
    </font>
    <font>
      <i/>
      <sz val="10.5"/>
      <name val="Times New Roman"/>
      <family val="1"/>
      <charset val="204"/>
    </font>
    <font>
      <b/>
      <sz val="10.5"/>
      <color indexed="18"/>
      <name val="Times New Roman"/>
      <family val="1"/>
      <charset val="204"/>
    </font>
    <font>
      <i/>
      <sz val="9"/>
      <name val="Times New Roman"/>
      <family val="1"/>
      <charset val="204"/>
    </font>
    <font>
      <sz val="9"/>
      <name val="Times New Roman"/>
      <family val="1"/>
      <charset val="204"/>
    </font>
    <font>
      <sz val="10"/>
      <name val="Times New Roman"/>
      <family val="1"/>
      <charset val="204"/>
    </font>
    <font>
      <b/>
      <sz val="10"/>
      <name val="Times New Roman"/>
      <family val="1"/>
      <charset val="204"/>
    </font>
    <font>
      <b/>
      <sz val="9"/>
      <name val="Times New Roman"/>
      <family val="1"/>
      <charset val="204"/>
    </font>
    <font>
      <b/>
      <sz val="14"/>
      <color theme="1"/>
      <name val="Times New Roman"/>
      <family val="1"/>
      <charset val="204"/>
    </font>
    <font>
      <sz val="10"/>
      <color theme="1"/>
      <name val="Times New Roman"/>
      <family val="1"/>
      <charset val="204"/>
    </font>
    <font>
      <b/>
      <sz val="10"/>
      <color theme="1"/>
      <name val="Times New Roman"/>
      <family val="1"/>
      <charset val="204"/>
    </font>
    <font>
      <u/>
      <sz val="10"/>
      <color theme="1"/>
      <name val="Times New Roman"/>
      <family val="1"/>
      <charset val="204"/>
    </font>
    <font>
      <sz val="10"/>
      <color theme="1"/>
      <name val="Symbol"/>
      <family val="1"/>
      <charset val="2"/>
    </font>
    <font>
      <sz val="7"/>
      <color theme="1"/>
      <name val="Times New Roman"/>
      <family val="1"/>
      <charset val="204"/>
    </font>
  </fonts>
  <fills count="8">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48"/>
      </left>
      <right style="thin">
        <color indexed="48"/>
      </right>
      <top style="thin">
        <color indexed="48"/>
      </top>
      <bottom style="thin">
        <color indexed="48"/>
      </bottom>
      <diagonal/>
    </border>
    <border>
      <left style="thin">
        <color indexed="48"/>
      </left>
      <right style="thin">
        <color indexed="48"/>
      </right>
      <top/>
      <bottom style="thin">
        <color indexed="48"/>
      </bottom>
      <diagonal/>
    </border>
    <border>
      <left style="thin">
        <color indexed="48"/>
      </left>
      <right style="thin">
        <color indexed="48"/>
      </right>
      <top style="thin">
        <color indexed="48"/>
      </top>
      <bottom style="thin">
        <color indexed="64"/>
      </bottom>
      <diagonal/>
    </border>
    <border>
      <left style="thin">
        <color indexed="48"/>
      </left>
      <right style="thin">
        <color indexed="48"/>
      </right>
      <top style="thin">
        <color indexed="64"/>
      </top>
      <bottom style="thin">
        <color indexed="48"/>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48"/>
      </left>
      <right/>
      <top style="thin">
        <color indexed="48"/>
      </top>
      <bottom style="thin">
        <color indexed="48"/>
      </bottom>
      <diagonal/>
    </border>
    <border>
      <left/>
      <right style="thin">
        <color indexed="48"/>
      </right>
      <top style="thin">
        <color indexed="48"/>
      </top>
      <bottom style="thin">
        <color indexed="48"/>
      </bottom>
      <diagonal/>
    </border>
    <border>
      <left style="thin">
        <color indexed="64"/>
      </left>
      <right/>
      <top/>
      <bottom/>
      <diagonal/>
    </border>
    <border>
      <left style="thin">
        <color indexed="12"/>
      </left>
      <right/>
      <top style="thin">
        <color indexed="12"/>
      </top>
      <bottom style="thin">
        <color indexed="12"/>
      </bottom>
      <diagonal/>
    </border>
    <border>
      <left/>
      <right style="thin">
        <color indexed="12"/>
      </right>
      <top style="thin">
        <color indexed="12"/>
      </top>
      <bottom style="thin">
        <color indexed="12"/>
      </bottom>
      <diagonal/>
    </border>
  </borders>
  <cellStyleXfs count="2">
    <xf numFmtId="0" fontId="0" fillId="0" borderId="0"/>
    <xf numFmtId="164" fontId="1" fillId="0" borderId="0" applyFont="0" applyFill="0" applyBorder="0" applyAlignment="0" applyProtection="0"/>
  </cellStyleXfs>
  <cellXfs count="443">
    <xf numFmtId="0" fontId="0" fillId="0" borderId="0" xfId="0"/>
    <xf numFmtId="0" fontId="1" fillId="2" borderId="0" xfId="0" applyFont="1" applyFill="1"/>
    <xf numFmtId="0" fontId="1" fillId="3" borderId="0" xfId="0" applyFont="1" applyFill="1"/>
    <xf numFmtId="0" fontId="1" fillId="3" borderId="0" xfId="0" applyFont="1" applyFill="1" applyAlignment="1">
      <alignment wrapText="1"/>
    </xf>
    <xf numFmtId="0" fontId="2" fillId="3" borderId="0" xfId="0" applyFont="1" applyFill="1" applyAlignment="1">
      <alignment wrapText="1"/>
    </xf>
    <xf numFmtId="0" fontId="3" fillId="3" borderId="0" xfId="0" applyFont="1" applyFill="1"/>
    <xf numFmtId="0" fontId="3" fillId="2" borderId="0" xfId="0" applyFont="1" applyFill="1"/>
    <xf numFmtId="0" fontId="3" fillId="3" borderId="0" xfId="0" applyFont="1" applyFill="1" applyAlignment="1">
      <alignment wrapText="1"/>
    </xf>
    <xf numFmtId="0" fontId="5" fillId="3" borderId="0" xfId="0" applyFont="1" applyFill="1"/>
    <xf numFmtId="0" fontId="5" fillId="2" borderId="0" xfId="0" applyFont="1" applyFill="1"/>
    <xf numFmtId="0" fontId="5" fillId="3" borderId="0" xfId="0" applyFont="1" applyFill="1" applyAlignment="1">
      <alignment wrapText="1"/>
    </xf>
    <xf numFmtId="165" fontId="5" fillId="2" borderId="0" xfId="0" applyNumberFormat="1" applyFont="1" applyFill="1" applyAlignment="1">
      <alignment horizontal="center"/>
    </xf>
    <xf numFmtId="3" fontId="5" fillId="2" borderId="0" xfId="0" applyNumberFormat="1" applyFont="1" applyFill="1"/>
    <xf numFmtId="0" fontId="6" fillId="3" borderId="0" xfId="0" applyFont="1" applyFill="1" applyAlignment="1">
      <alignment wrapText="1"/>
    </xf>
    <xf numFmtId="0" fontId="6" fillId="3" borderId="0" xfId="0" applyFont="1" applyFill="1" applyAlignment="1">
      <alignment horizontal="center" wrapText="1"/>
    </xf>
    <xf numFmtId="0" fontId="7" fillId="2" borderId="0" xfId="0" applyFont="1" applyFill="1" applyAlignment="1">
      <alignment vertical="top"/>
    </xf>
    <xf numFmtId="0" fontId="7" fillId="3" borderId="0" xfId="0" applyFont="1" applyFill="1" applyAlignment="1">
      <alignment vertical="top"/>
    </xf>
    <xf numFmtId="0" fontId="7" fillId="3" borderId="0" xfId="0" applyFont="1" applyFill="1" applyAlignment="1">
      <alignment vertical="top" wrapText="1"/>
    </xf>
    <xf numFmtId="0" fontId="6" fillId="3" borderId="0" xfId="0" applyFont="1" applyFill="1" applyAlignment="1">
      <alignment horizontal="right" wrapText="1"/>
    </xf>
    <xf numFmtId="0" fontId="9" fillId="3" borderId="0" xfId="0" applyFont="1" applyFill="1"/>
    <xf numFmtId="0" fontId="9" fillId="2" borderId="0" xfId="0" applyFont="1" applyFill="1"/>
    <xf numFmtId="168" fontId="11" fillId="2" borderId="0" xfId="0" applyNumberFormat="1" applyFont="1" applyFill="1"/>
    <xf numFmtId="0" fontId="12" fillId="2" borderId="0" xfId="0" applyFont="1" applyFill="1"/>
    <xf numFmtId="0" fontId="1" fillId="3" borderId="0" xfId="0" applyFont="1" applyFill="1" applyAlignment="1">
      <alignment horizontal="center" wrapText="1"/>
    </xf>
    <xf numFmtId="0" fontId="13" fillId="2" borderId="0" xfId="0" applyFont="1" applyFill="1"/>
    <xf numFmtId="0" fontId="13" fillId="3" borderId="0" xfId="0" applyFont="1" applyFill="1"/>
    <xf numFmtId="0" fontId="13" fillId="4" borderId="1" xfId="0" applyFont="1" applyFill="1" applyBorder="1" applyAlignment="1">
      <alignment horizontal="center" wrapText="1"/>
    </xf>
    <xf numFmtId="49" fontId="13" fillId="3" borderId="3" xfId="0" applyNumberFormat="1" applyFont="1" applyFill="1" applyBorder="1" applyAlignment="1">
      <alignment horizontal="center" wrapText="1"/>
    </xf>
    <xf numFmtId="49" fontId="13" fillId="3" borderId="1" xfId="0" applyNumberFormat="1" applyFont="1" applyFill="1" applyBorder="1" applyAlignment="1">
      <alignment horizontal="center" wrapText="1"/>
    </xf>
    <xf numFmtId="0" fontId="0" fillId="2" borderId="0" xfId="0" applyFill="1"/>
    <xf numFmtId="0" fontId="0" fillId="3" borderId="0" xfId="0" applyFill="1"/>
    <xf numFmtId="0" fontId="1" fillId="2" borderId="0" xfId="0" applyFont="1" applyFill="1" applyAlignment="1">
      <alignment horizontal="center"/>
    </xf>
    <xf numFmtId="0" fontId="13" fillId="3" borderId="0" xfId="0" applyFont="1" applyFill="1" applyAlignment="1">
      <alignment wrapText="1"/>
    </xf>
    <xf numFmtId="0" fontId="13" fillId="3" borderId="0" xfId="0" applyFont="1" applyFill="1" applyAlignment="1">
      <alignment horizontal="right" wrapText="1"/>
    </xf>
    <xf numFmtId="166" fontId="13" fillId="3" borderId="4" xfId="0" applyNumberFormat="1" applyFont="1" applyFill="1" applyBorder="1" applyAlignment="1">
      <alignment horizontal="center" wrapText="1"/>
    </xf>
    <xf numFmtId="0" fontId="13" fillId="3" borderId="0" xfId="0" applyFont="1" applyFill="1" applyAlignment="1">
      <alignment horizontal="center" wrapText="1"/>
    </xf>
    <xf numFmtId="0" fontId="1" fillId="3" borderId="0" xfId="0" applyFont="1" applyFill="1" applyAlignment="1">
      <alignment horizontal="center"/>
    </xf>
    <xf numFmtId="0" fontId="13" fillId="3" borderId="0" xfId="0" applyFont="1" applyFill="1" applyAlignment="1">
      <alignment horizontal="center"/>
    </xf>
    <xf numFmtId="0" fontId="0" fillId="3" borderId="0" xfId="0" applyFill="1" applyAlignment="1">
      <alignment horizontal="center"/>
    </xf>
    <xf numFmtId="0" fontId="0" fillId="2" borderId="0" xfId="0" applyFill="1" applyAlignment="1">
      <alignment horizontal="center"/>
    </xf>
    <xf numFmtId="0" fontId="8" fillId="3" borderId="8" xfId="0" applyFont="1" applyFill="1" applyBorder="1" applyAlignment="1">
      <alignment wrapText="1"/>
    </xf>
    <xf numFmtId="3" fontId="10" fillId="2" borderId="1" xfId="0" applyNumberFormat="1" applyFont="1" applyFill="1" applyBorder="1" applyAlignment="1">
      <alignment horizontal="center"/>
    </xf>
    <xf numFmtId="49" fontId="18" fillId="2" borderId="9" xfId="0" applyNumberFormat="1" applyFont="1" applyFill="1" applyBorder="1" applyAlignment="1">
      <alignment horizontal="center"/>
    </xf>
    <xf numFmtId="49" fontId="18" fillId="2" borderId="10" xfId="0" applyNumberFormat="1" applyFont="1" applyFill="1" applyBorder="1" applyAlignment="1">
      <alignment horizontal="center"/>
    </xf>
    <xf numFmtId="49" fontId="18" fillId="2" borderId="3" xfId="0" applyNumberFormat="1" applyFont="1" applyFill="1" applyBorder="1" applyAlignment="1">
      <alignment horizontal="center"/>
    </xf>
    <xf numFmtId="49" fontId="18" fillId="2" borderId="1" xfId="0" applyNumberFormat="1" applyFont="1" applyFill="1" applyBorder="1" applyAlignment="1">
      <alignment horizontal="center"/>
    </xf>
    <xf numFmtId="49" fontId="18" fillId="2" borderId="2" xfId="0" applyNumberFormat="1" applyFont="1" applyFill="1" applyBorder="1" applyAlignment="1">
      <alignment horizontal="center"/>
    </xf>
    <xf numFmtId="49" fontId="18" fillId="2" borderId="11" xfId="0" applyNumberFormat="1" applyFont="1" applyFill="1" applyBorder="1" applyAlignment="1">
      <alignment horizontal="center"/>
    </xf>
    <xf numFmtId="49" fontId="18" fillId="2" borderId="12" xfId="0" applyNumberFormat="1" applyFont="1" applyFill="1" applyBorder="1" applyAlignment="1">
      <alignment horizontal="center"/>
    </xf>
    <xf numFmtId="0" fontId="16" fillId="2" borderId="0" xfId="0" applyFont="1" applyFill="1" applyAlignment="1">
      <alignment vertical="top" wrapText="1"/>
    </xf>
    <xf numFmtId="0" fontId="13" fillId="2" borderId="0" xfId="0" applyFont="1" applyFill="1" applyBorder="1"/>
    <xf numFmtId="49" fontId="18" fillId="2" borderId="0" xfId="0" applyNumberFormat="1" applyFont="1" applyFill="1" applyBorder="1" applyAlignment="1">
      <alignment horizontal="center"/>
    </xf>
    <xf numFmtId="0" fontId="20" fillId="3" borderId="0" xfId="0" applyFont="1" applyFill="1" applyAlignment="1">
      <alignment wrapText="1"/>
    </xf>
    <xf numFmtId="0" fontId="13" fillId="3" borderId="1" xfId="0" applyFont="1" applyFill="1" applyBorder="1" applyAlignment="1">
      <alignment horizontal="left" wrapText="1"/>
    </xf>
    <xf numFmtId="0" fontId="13" fillId="4" borderId="1" xfId="0" applyFont="1" applyFill="1" applyBorder="1" applyAlignment="1">
      <alignment horizontal="center" vertical="top" wrapText="1"/>
    </xf>
    <xf numFmtId="49" fontId="13" fillId="3" borderId="2" xfId="0" applyNumberFormat="1" applyFont="1" applyFill="1" applyBorder="1" applyAlignment="1">
      <alignment horizontal="center" wrapText="1"/>
    </xf>
    <xf numFmtId="0" fontId="13" fillId="3" borderId="1" xfId="0" applyFont="1" applyFill="1" applyBorder="1" applyAlignment="1">
      <alignment wrapText="1"/>
    </xf>
    <xf numFmtId="49" fontId="13" fillId="3" borderId="6" xfId="0" applyNumberFormat="1" applyFont="1" applyFill="1" applyBorder="1" applyAlignment="1">
      <alignment horizontal="center" wrapText="1"/>
    </xf>
    <xf numFmtId="0" fontId="13" fillId="3" borderId="3" xfId="0" applyFont="1" applyFill="1" applyBorder="1" applyAlignment="1">
      <alignment horizontal="left" wrapText="1"/>
    </xf>
    <xf numFmtId="49" fontId="13" fillId="3" borderId="13" xfId="0" applyNumberFormat="1" applyFont="1" applyFill="1" applyBorder="1" applyAlignment="1">
      <alignment horizontal="center" wrapText="1"/>
    </xf>
    <xf numFmtId="0" fontId="13" fillId="3" borderId="2" xfId="0" applyFont="1" applyFill="1" applyBorder="1" applyAlignment="1">
      <alignment horizontal="left" wrapText="1"/>
    </xf>
    <xf numFmtId="0" fontId="22" fillId="3" borderId="0" xfId="0" applyFont="1" applyFill="1" applyAlignment="1">
      <alignment vertical="top"/>
    </xf>
    <xf numFmtId="0" fontId="22" fillId="3" borderId="0" xfId="0" applyFont="1" applyFill="1" applyAlignment="1">
      <alignment horizontal="center" vertical="top" wrapText="1"/>
    </xf>
    <xf numFmtId="0" fontId="22" fillId="2" borderId="0" xfId="0" applyFont="1" applyFill="1" applyAlignment="1">
      <alignment vertical="top"/>
    </xf>
    <xf numFmtId="0" fontId="23" fillId="3" borderId="0" xfId="0" applyFont="1" applyFill="1"/>
    <xf numFmtId="0" fontId="23" fillId="3" borderId="0" xfId="0" applyFont="1" applyFill="1" applyAlignment="1">
      <alignment horizontal="center" wrapText="1"/>
    </xf>
    <xf numFmtId="0" fontId="23" fillId="2" borderId="0" xfId="0" applyFont="1" applyFill="1"/>
    <xf numFmtId="166" fontId="13" fillId="3" borderId="4" xfId="0" applyNumberFormat="1" applyFont="1" applyFill="1" applyBorder="1" applyAlignment="1">
      <alignment horizontal="center"/>
    </xf>
    <xf numFmtId="166" fontId="13" fillId="3" borderId="0" xfId="0" applyNumberFormat="1" applyFont="1" applyFill="1" applyBorder="1" applyAlignment="1"/>
    <xf numFmtId="1" fontId="5" fillId="2" borderId="0" xfId="0" applyNumberFormat="1" applyFont="1" applyFill="1"/>
    <xf numFmtId="0" fontId="1" fillId="3" borderId="0" xfId="0" applyFont="1" applyFill="1" applyBorder="1" applyAlignment="1">
      <alignment wrapText="1"/>
    </xf>
    <xf numFmtId="0" fontId="1" fillId="2" borderId="0" xfId="0" applyFont="1" applyFill="1" applyBorder="1"/>
    <xf numFmtId="0" fontId="1" fillId="3" borderId="0" xfId="0" applyFont="1" applyFill="1" applyBorder="1"/>
    <xf numFmtId="174" fontId="5" fillId="2" borderId="0" xfId="0" applyNumberFormat="1" applyFont="1" applyFill="1" applyAlignment="1"/>
    <xf numFmtId="0" fontId="5" fillId="2" borderId="0" xfId="0" applyFont="1" applyFill="1" applyAlignment="1"/>
    <xf numFmtId="0" fontId="4" fillId="3" borderId="0" xfId="0" applyFont="1" applyFill="1" applyAlignment="1">
      <alignment wrapText="1"/>
    </xf>
    <xf numFmtId="0" fontId="3" fillId="3" borderId="0" xfId="0" applyFont="1" applyFill="1" applyAlignment="1">
      <alignment vertical="top" wrapText="1"/>
    </xf>
    <xf numFmtId="0" fontId="13" fillId="3" borderId="1" xfId="0" applyFont="1" applyFill="1" applyBorder="1" applyAlignment="1">
      <alignment horizontal="center" vertical="top" wrapText="1"/>
    </xf>
    <xf numFmtId="0" fontId="13" fillId="3" borderId="15" xfId="0" applyFont="1" applyFill="1" applyBorder="1" applyAlignment="1">
      <alignment horizontal="center" vertical="top" wrapText="1"/>
    </xf>
    <xf numFmtId="175" fontId="13" fillId="3" borderId="15" xfId="0" applyNumberFormat="1" applyFont="1" applyFill="1" applyBorder="1" applyAlignment="1">
      <alignment horizontal="center" vertical="top" wrapText="1"/>
    </xf>
    <xf numFmtId="175" fontId="13" fillId="3" borderId="1" xfId="0" applyNumberFormat="1" applyFont="1" applyFill="1" applyBorder="1" applyAlignment="1">
      <alignment horizontal="center" vertical="top" wrapText="1"/>
    </xf>
    <xf numFmtId="0" fontId="13" fillId="3" borderId="1" xfId="0" applyFont="1" applyFill="1" applyBorder="1"/>
    <xf numFmtId="0" fontId="13" fillId="3" borderId="2" xfId="0" applyFont="1" applyFill="1" applyBorder="1" applyAlignment="1">
      <alignment horizontal="left" vertical="top" wrapText="1"/>
    </xf>
    <xf numFmtId="0" fontId="13" fillId="3" borderId="1" xfId="0" applyFont="1" applyFill="1" applyBorder="1" applyAlignment="1">
      <alignment horizontal="left" vertical="top" wrapText="1"/>
    </xf>
    <xf numFmtId="0" fontId="13" fillId="3" borderId="1" xfId="0" applyFont="1" applyFill="1" applyBorder="1" applyAlignment="1">
      <alignment vertical="top"/>
    </xf>
    <xf numFmtId="49" fontId="18" fillId="2" borderId="0" xfId="0" applyNumberFormat="1" applyFont="1" applyFill="1" applyBorder="1" applyAlignment="1">
      <alignment vertical="top"/>
    </xf>
    <xf numFmtId="0" fontId="13" fillId="3" borderId="2" xfId="0" applyFont="1" applyFill="1" applyBorder="1" applyAlignment="1">
      <alignment wrapText="1"/>
    </xf>
    <xf numFmtId="174" fontId="13" fillId="3" borderId="2" xfId="0" applyNumberFormat="1" applyFont="1" applyFill="1" applyBorder="1" applyAlignment="1">
      <alignment wrapText="1"/>
    </xf>
    <xf numFmtId="0" fontId="13" fillId="3" borderId="1" xfId="0" applyFont="1" applyFill="1" applyBorder="1" applyAlignment="1">
      <alignment horizontal="left" wrapText="1"/>
    </xf>
    <xf numFmtId="0" fontId="21" fillId="3" borderId="0" xfId="0" applyFont="1" applyFill="1" applyAlignment="1">
      <alignment horizontal="center" wrapText="1"/>
    </xf>
    <xf numFmtId="0" fontId="13" fillId="3" borderId="0" xfId="0" applyFont="1" applyFill="1" applyAlignment="1">
      <alignment horizontal="right" wrapText="1"/>
    </xf>
    <xf numFmtId="0" fontId="8" fillId="3" borderId="0" xfId="0" applyFont="1" applyFill="1" applyAlignment="1">
      <alignment wrapText="1"/>
    </xf>
    <xf numFmtId="0" fontId="27" fillId="0" borderId="0" xfId="0" applyFont="1" applyAlignment="1">
      <alignment horizontal="center"/>
    </xf>
    <xf numFmtId="0" fontId="28" fillId="0" borderId="0" xfId="0" applyFont="1" applyAlignment="1">
      <alignment horizontal="justify"/>
    </xf>
    <xf numFmtId="0" fontId="28" fillId="0" borderId="0" xfId="0" applyFont="1"/>
    <xf numFmtId="0" fontId="29" fillId="0" borderId="0" xfId="0" applyFont="1" applyAlignment="1">
      <alignment horizontal="justify"/>
    </xf>
    <xf numFmtId="0" fontId="31" fillId="0" borderId="0" xfId="0" applyFont="1" applyAlignment="1">
      <alignment horizontal="justify"/>
    </xf>
    <xf numFmtId="0" fontId="13" fillId="7" borderId="6" xfId="0" applyFont="1" applyFill="1" applyBorder="1" applyAlignment="1">
      <alignment horizontal="right" wrapText="1"/>
    </xf>
    <xf numFmtId="171" fontId="13" fillId="7" borderId="7" xfId="0" applyNumberFormat="1" applyFont="1" applyFill="1" applyBorder="1" applyAlignment="1">
      <alignment wrapText="1"/>
    </xf>
    <xf numFmtId="0" fontId="1" fillId="7" borderId="6" xfId="0" applyFont="1" applyFill="1" applyBorder="1" applyAlignment="1">
      <alignment wrapText="1"/>
    </xf>
    <xf numFmtId="0" fontId="1" fillId="7" borderId="4" xfId="0" applyFont="1" applyFill="1" applyBorder="1" applyAlignment="1">
      <alignment horizontal="left" wrapText="1"/>
    </xf>
    <xf numFmtId="0" fontId="1" fillId="7" borderId="4" xfId="0" applyFont="1" applyFill="1" applyBorder="1" applyAlignment="1">
      <alignment wrapText="1"/>
    </xf>
    <xf numFmtId="0" fontId="1" fillId="7" borderId="5" xfId="0" applyFont="1" applyFill="1" applyBorder="1" applyAlignment="1">
      <alignment wrapText="1"/>
    </xf>
    <xf numFmtId="0" fontId="5" fillId="7" borderId="2" xfId="0" applyFont="1" applyFill="1" applyBorder="1" applyAlignment="1">
      <alignment horizontal="center" wrapText="1"/>
    </xf>
    <xf numFmtId="0" fontId="5" fillId="7" borderId="3" xfId="0" applyFont="1" applyFill="1" applyBorder="1" applyAlignment="1">
      <alignment horizontal="center" wrapText="1"/>
    </xf>
    <xf numFmtId="0" fontId="5" fillId="7" borderId="1" xfId="0" applyFont="1" applyFill="1" applyBorder="1" applyAlignment="1">
      <alignment horizontal="center" wrapText="1"/>
    </xf>
    <xf numFmtId="0" fontId="10" fillId="7" borderId="2" xfId="0" applyFont="1" applyFill="1" applyBorder="1" applyAlignment="1">
      <alignment horizontal="center" wrapText="1"/>
    </xf>
    <xf numFmtId="0" fontId="8" fillId="7" borderId="8" xfId="0" applyFont="1" applyFill="1" applyBorder="1" applyAlignment="1">
      <alignment horizontal="center" wrapText="1"/>
    </xf>
    <xf numFmtId="0" fontId="10" fillId="7" borderId="1" xfId="0" applyFont="1" applyFill="1" applyBorder="1" applyAlignment="1">
      <alignment horizontal="center" wrapText="1"/>
    </xf>
    <xf numFmtId="0" fontId="5" fillId="7" borderId="0" xfId="0" applyFont="1" applyFill="1" applyBorder="1" applyAlignment="1">
      <alignment horizontal="left" wrapText="1"/>
    </xf>
    <xf numFmtId="0" fontId="5" fillId="7" borderId="0" xfId="0" applyFont="1" applyFill="1" applyBorder="1" applyAlignment="1">
      <alignment horizontal="center" wrapText="1"/>
    </xf>
    <xf numFmtId="3" fontId="5" fillId="7" borderId="0" xfId="0" applyNumberFormat="1" applyFont="1" applyFill="1" applyBorder="1" applyAlignment="1">
      <alignment horizontal="center" wrapText="1"/>
    </xf>
    <xf numFmtId="0" fontId="5" fillId="7" borderId="0" xfId="0" applyFont="1" applyFill="1" applyBorder="1" applyAlignment="1">
      <alignment wrapText="1"/>
    </xf>
    <xf numFmtId="0" fontId="5" fillId="7" borderId="0" xfId="0" applyFont="1" applyFill="1"/>
    <xf numFmtId="0" fontId="5" fillId="7" borderId="0" xfId="0" applyFont="1" applyFill="1" applyAlignment="1">
      <alignment wrapText="1"/>
    </xf>
    <xf numFmtId="0" fontId="7" fillId="7" borderId="0" xfId="0" applyFont="1" applyFill="1" applyAlignment="1">
      <alignment horizontal="center" vertical="top" wrapText="1"/>
    </xf>
    <xf numFmtId="0" fontId="7" fillId="7" borderId="0" xfId="0" applyFont="1" applyFill="1" applyAlignment="1">
      <alignment vertical="top" wrapText="1"/>
    </xf>
    <xf numFmtId="0" fontId="7" fillId="7" borderId="0" xfId="0" applyFont="1" applyFill="1" applyAlignment="1">
      <alignment vertical="top"/>
    </xf>
    <xf numFmtId="0" fontId="5" fillId="7" borderId="0" xfId="0" applyFont="1" applyFill="1" applyAlignment="1">
      <alignment horizontal="center" wrapText="1"/>
    </xf>
    <xf numFmtId="0" fontId="13" fillId="7" borderId="6" xfId="0" applyFont="1" applyFill="1" applyBorder="1" applyAlignment="1">
      <alignment horizontal="right" vertical="top" wrapText="1"/>
    </xf>
    <xf numFmtId="173" fontId="13" fillId="7" borderId="14" xfId="0" applyNumberFormat="1" applyFont="1" applyFill="1" applyBorder="1" applyAlignment="1">
      <alignment horizontal="center" vertical="top" wrapText="1"/>
    </xf>
    <xf numFmtId="173" fontId="13" fillId="7" borderId="14" xfId="0" applyNumberFormat="1" applyFont="1" applyFill="1" applyBorder="1" applyAlignment="1">
      <alignment horizontal="left" vertical="top" wrapText="1"/>
    </xf>
    <xf numFmtId="0" fontId="13" fillId="7" borderId="14" xfId="0" applyFont="1" applyFill="1" applyBorder="1" applyAlignment="1">
      <alignment vertical="top" wrapText="1"/>
    </xf>
    <xf numFmtId="173" fontId="13" fillId="7" borderId="7" xfId="0" applyNumberFormat="1" applyFont="1" applyFill="1" applyBorder="1" applyAlignment="1">
      <alignment horizontal="left" vertical="top" wrapText="1"/>
    </xf>
    <xf numFmtId="0" fontId="13" fillId="7" borderId="1" xfId="0" applyFont="1" applyFill="1" applyBorder="1" applyAlignment="1">
      <alignment horizontal="center" wrapText="1"/>
    </xf>
    <xf numFmtId="49" fontId="13" fillId="7" borderId="3" xfId="0" applyNumberFormat="1" applyFont="1" applyFill="1" applyBorder="1" applyAlignment="1">
      <alignment horizontal="center" wrapText="1"/>
    </xf>
    <xf numFmtId="49" fontId="13" fillId="7" borderId="1" xfId="0" applyNumberFormat="1" applyFont="1" applyFill="1" applyBorder="1" applyAlignment="1">
      <alignment horizontal="center" wrapText="1"/>
    </xf>
    <xf numFmtId="0" fontId="13" fillId="7" borderId="2" xfId="0" applyFont="1" applyFill="1" applyBorder="1" applyAlignment="1">
      <alignment horizontal="center" wrapText="1"/>
    </xf>
    <xf numFmtId="0" fontId="13" fillId="7" borderId="3" xfId="0" applyFont="1" applyFill="1" applyBorder="1" applyAlignment="1">
      <alignment horizontal="center" wrapText="1"/>
    </xf>
    <xf numFmtId="177" fontId="13" fillId="7" borderId="17" xfId="0" applyNumberFormat="1" applyFont="1" applyFill="1" applyBorder="1" applyAlignment="1">
      <alignment horizontal="right" wrapText="1"/>
    </xf>
    <xf numFmtId="177" fontId="13" fillId="7" borderId="8" xfId="0" applyNumberFormat="1" applyFont="1" applyFill="1" applyBorder="1" applyAlignment="1">
      <alignment horizontal="right" wrapText="1"/>
    </xf>
    <xf numFmtId="3" fontId="13" fillId="7" borderId="15" xfId="0" applyNumberFormat="1" applyFont="1" applyFill="1" applyBorder="1" applyAlignment="1">
      <alignment horizontal="right" wrapText="1"/>
    </xf>
    <xf numFmtId="177" fontId="13" fillId="7" borderId="15" xfId="0" applyNumberFormat="1" applyFont="1" applyFill="1" applyBorder="1" applyAlignment="1">
      <alignment horizontal="right" wrapText="1"/>
    </xf>
    <xf numFmtId="0" fontId="14" fillId="7" borderId="0" xfId="0" applyFont="1" applyFill="1"/>
    <xf numFmtId="0" fontId="0" fillId="7" borderId="0" xfId="0" applyFill="1"/>
    <xf numFmtId="0" fontId="0" fillId="7" borderId="0" xfId="0" applyFill="1" applyAlignment="1">
      <alignment horizontal="center"/>
    </xf>
    <xf numFmtId="0" fontId="1" fillId="7" borderId="0" xfId="0" applyFont="1" applyFill="1" applyAlignment="1">
      <alignment wrapText="1"/>
    </xf>
    <xf numFmtId="0" fontId="1" fillId="7" borderId="0" xfId="0" applyFont="1" applyFill="1"/>
    <xf numFmtId="0" fontId="8" fillId="7" borderId="8" xfId="0" applyFont="1" applyFill="1" applyBorder="1" applyAlignment="1">
      <alignment wrapText="1"/>
    </xf>
    <xf numFmtId="176" fontId="8" fillId="7" borderId="8" xfId="0" applyNumberFormat="1" applyFont="1" applyFill="1" applyBorder="1" applyAlignment="1">
      <alignment wrapText="1"/>
    </xf>
    <xf numFmtId="176" fontId="8" fillId="7" borderId="15" xfId="0" applyNumberFormat="1" applyFont="1" applyFill="1" applyBorder="1" applyAlignment="1">
      <alignment wrapText="1"/>
    </xf>
    <xf numFmtId="0" fontId="1" fillId="7" borderId="0" xfId="0" applyFont="1" applyFill="1" applyBorder="1" applyAlignment="1">
      <alignment horizontal="center" wrapText="1"/>
    </xf>
    <xf numFmtId="0" fontId="1" fillId="7" borderId="0" xfId="0" applyFont="1" applyFill="1" applyAlignment="1">
      <alignment horizontal="center" wrapText="1"/>
    </xf>
    <xf numFmtId="0" fontId="1" fillId="7" borderId="0" xfId="0" applyFont="1" applyFill="1" applyAlignment="1">
      <alignment horizontal="center"/>
    </xf>
    <xf numFmtId="0" fontId="25" fillId="7" borderId="1" xfId="0" applyFont="1" applyFill="1" applyBorder="1" applyAlignment="1" applyProtection="1">
      <alignment horizontal="right" vertical="center"/>
      <protection hidden="1"/>
    </xf>
    <xf numFmtId="0" fontId="24" fillId="7" borderId="0" xfId="0" applyFont="1" applyFill="1"/>
    <xf numFmtId="0" fontId="24" fillId="7" borderId="1" xfId="0" applyFont="1" applyFill="1" applyBorder="1" applyAlignment="1">
      <alignment horizontal="center" vertical="center" wrapText="1"/>
    </xf>
    <xf numFmtId="0" fontId="23" fillId="7" borderId="1" xfId="0" applyFont="1" applyFill="1" applyBorder="1" applyAlignment="1">
      <alignment horizontal="left" vertical="center" wrapText="1"/>
    </xf>
    <xf numFmtId="3" fontId="24" fillId="7" borderId="1" xfId="0" applyNumberFormat="1" applyFont="1" applyFill="1" applyBorder="1" applyProtection="1">
      <protection locked="0"/>
    </xf>
    <xf numFmtId="0" fontId="24" fillId="7" borderId="1" xfId="0" applyFont="1" applyFill="1" applyBorder="1" applyProtection="1">
      <protection locked="0"/>
    </xf>
    <xf numFmtId="0" fontId="24" fillId="7" borderId="1" xfId="0" applyFont="1" applyFill="1" applyBorder="1" applyAlignment="1">
      <alignment horizontal="left" vertical="center" wrapText="1"/>
    </xf>
    <xf numFmtId="0" fontId="24" fillId="7" borderId="1" xfId="0" applyFont="1" applyFill="1" applyBorder="1" applyAlignment="1" applyProtection="1">
      <alignment horizontal="right" vertical="center"/>
      <protection hidden="1"/>
    </xf>
    <xf numFmtId="0" fontId="24" fillId="7" borderId="1" xfId="0" applyFont="1" applyFill="1" applyBorder="1" applyAlignment="1">
      <alignment horizontal="center" vertical="center"/>
    </xf>
    <xf numFmtId="0" fontId="24" fillId="7" borderId="1" xfId="0" applyFont="1" applyFill="1" applyBorder="1" applyAlignment="1" applyProtection="1">
      <alignment horizontal="right" vertical="center"/>
      <protection locked="0"/>
    </xf>
    <xf numFmtId="3" fontId="24" fillId="7" borderId="1" xfId="0" applyNumberFormat="1" applyFont="1" applyFill="1" applyBorder="1" applyAlignment="1" applyProtection="1">
      <alignment horizontal="right" vertical="center"/>
      <protection locked="0"/>
    </xf>
    <xf numFmtId="0" fontId="10" fillId="7" borderId="0" xfId="0" applyFont="1" applyFill="1" applyAlignment="1">
      <alignment horizontal="left" vertical="center"/>
    </xf>
    <xf numFmtId="1" fontId="25" fillId="7" borderId="1" xfId="0" applyNumberFormat="1" applyFont="1" applyFill="1" applyBorder="1" applyAlignment="1">
      <alignment horizontal="center" vertical="center" wrapText="1" shrinkToFit="1"/>
    </xf>
    <xf numFmtId="1" fontId="25" fillId="7" borderId="17" xfId="0" applyNumberFormat="1" applyFont="1" applyFill="1" applyBorder="1" applyAlignment="1">
      <alignment horizontal="center" vertical="center" wrapText="1" shrinkToFit="1"/>
    </xf>
    <xf numFmtId="0" fontId="25" fillId="7" borderId="1" xfId="0" applyFont="1" applyFill="1" applyBorder="1" applyAlignment="1">
      <alignment horizontal="center" vertical="center" wrapText="1" shrinkToFit="1"/>
    </xf>
    <xf numFmtId="1" fontId="24" fillId="7" borderId="1" xfId="0" applyNumberFormat="1" applyFont="1" applyFill="1" applyBorder="1" applyAlignment="1">
      <alignment vertical="center" wrapText="1" shrinkToFit="1"/>
    </xf>
    <xf numFmtId="1" fontId="24" fillId="7" borderId="17" xfId="0" applyNumberFormat="1" applyFont="1" applyFill="1" applyBorder="1" applyAlignment="1">
      <alignment horizontal="center" vertical="center" shrinkToFit="1"/>
    </xf>
    <xf numFmtId="1" fontId="24" fillId="7" borderId="1" xfId="0" applyNumberFormat="1" applyFont="1" applyFill="1" applyBorder="1" applyAlignment="1">
      <alignment horizontal="right" vertical="center" shrinkToFit="1"/>
    </xf>
    <xf numFmtId="1" fontId="24" fillId="7" borderId="1" xfId="0" applyNumberFormat="1" applyFont="1" applyFill="1" applyBorder="1" applyAlignment="1" applyProtection="1">
      <alignment horizontal="right" vertical="center" shrinkToFit="1"/>
      <protection locked="0"/>
    </xf>
    <xf numFmtId="2" fontId="24" fillId="7" borderId="1" xfId="0" applyNumberFormat="1" applyFont="1" applyFill="1" applyBorder="1" applyAlignment="1" applyProtection="1">
      <alignment horizontal="right" vertical="center" shrinkToFit="1"/>
      <protection locked="0"/>
    </xf>
    <xf numFmtId="178" fontId="24" fillId="7" borderId="1" xfId="0" applyNumberFormat="1" applyFont="1" applyFill="1" applyBorder="1" applyAlignment="1" applyProtection="1">
      <alignment horizontal="right" vertical="center" shrinkToFit="1"/>
      <protection locked="0"/>
    </xf>
    <xf numFmtId="1" fontId="24" fillId="7" borderId="1" xfId="0" applyNumberFormat="1" applyFont="1" applyFill="1" applyBorder="1" applyAlignment="1">
      <alignment horizontal="left" vertical="center" wrapText="1" shrinkToFit="1"/>
    </xf>
    <xf numFmtId="14" fontId="24" fillId="7" borderId="1" xfId="0" applyNumberFormat="1" applyFont="1" applyFill="1" applyBorder="1" applyAlignment="1" applyProtection="1">
      <alignment horizontal="center" vertical="center" wrapText="1" shrinkToFit="1"/>
      <protection locked="0"/>
    </xf>
    <xf numFmtId="2" fontId="24" fillId="7" borderId="1" xfId="0" applyNumberFormat="1" applyFont="1" applyFill="1" applyBorder="1" applyAlignment="1" applyProtection="1">
      <alignment horizontal="center" vertical="center" shrinkToFit="1"/>
      <protection locked="0"/>
    </xf>
    <xf numFmtId="0" fontId="24" fillId="7" borderId="1" xfId="0" applyNumberFormat="1" applyFont="1" applyFill="1" applyBorder="1" applyAlignment="1" applyProtection="1">
      <alignment horizontal="center" vertical="center" wrapText="1" shrinkToFit="1"/>
      <protection locked="0"/>
    </xf>
    <xf numFmtId="0" fontId="26" fillId="7" borderId="1" xfId="0" applyFont="1" applyFill="1" applyBorder="1" applyAlignment="1">
      <alignment horizontal="center" vertical="center" wrapText="1" shrinkToFit="1"/>
    </xf>
    <xf numFmtId="0" fontId="23" fillId="7" borderId="1" xfId="0" applyFont="1" applyFill="1" applyBorder="1" applyAlignment="1">
      <alignment horizontal="center" vertical="center" shrinkToFit="1"/>
    </xf>
    <xf numFmtId="1" fontId="24" fillId="7" borderId="1" xfId="0" applyNumberFormat="1" applyFont="1" applyFill="1" applyBorder="1" applyAlignment="1">
      <alignment horizontal="center" vertical="center" shrinkToFit="1"/>
    </xf>
    <xf numFmtId="2" fontId="24" fillId="7" borderId="1" xfId="0" applyNumberFormat="1" applyFont="1" applyFill="1" applyBorder="1" applyAlignment="1">
      <alignment horizontal="right" vertical="center" shrinkToFit="1"/>
    </xf>
    <xf numFmtId="1" fontId="23" fillId="7" borderId="1" xfId="0" applyNumberFormat="1" applyFont="1" applyFill="1" applyBorder="1" applyAlignment="1">
      <alignment horizontal="left" vertical="center" wrapText="1" shrinkToFit="1"/>
    </xf>
    <xf numFmtId="1" fontId="10" fillId="7" borderId="1" xfId="0" applyNumberFormat="1" applyFont="1" applyFill="1" applyBorder="1" applyAlignment="1">
      <alignment horizontal="left" vertical="center" wrapText="1" shrinkToFit="1"/>
    </xf>
    <xf numFmtId="0" fontId="23" fillId="7" borderId="0" xfId="0" applyFont="1" applyFill="1" applyBorder="1" applyAlignment="1">
      <alignment vertical="top" wrapText="1"/>
    </xf>
    <xf numFmtId="0" fontId="24" fillId="7" borderId="0" xfId="0" applyFont="1" applyFill="1" applyBorder="1" applyAlignment="1"/>
    <xf numFmtId="0" fontId="24" fillId="7" borderId="0" xfId="0" applyFont="1" applyFill="1" applyBorder="1"/>
    <xf numFmtId="49" fontId="18" fillId="2" borderId="18" xfId="0" applyNumberFormat="1" applyFont="1" applyFill="1" applyBorder="1" applyAlignment="1">
      <alignment horizontal="center"/>
    </xf>
    <xf numFmtId="49" fontId="18" fillId="2" borderId="19" xfId="0" applyNumberFormat="1" applyFont="1" applyFill="1" applyBorder="1" applyAlignment="1">
      <alignment horizontal="center"/>
    </xf>
    <xf numFmtId="0" fontId="0" fillId="7" borderId="17" xfId="0" applyFill="1" applyBorder="1" applyAlignment="1">
      <alignment horizontal="left" wrapText="1"/>
    </xf>
    <xf numFmtId="0" fontId="5" fillId="7" borderId="8" xfId="0" applyFont="1" applyFill="1" applyBorder="1" applyAlignment="1">
      <alignment horizontal="left" wrapText="1"/>
    </xf>
    <xf numFmtId="0" fontId="5" fillId="7" borderId="15" xfId="0" applyFont="1" applyFill="1" applyBorder="1" applyAlignment="1">
      <alignment horizontal="left" wrapText="1"/>
    </xf>
    <xf numFmtId="172" fontId="13" fillId="7" borderId="13" xfId="0" applyNumberFormat="1" applyFont="1" applyFill="1" applyBorder="1" applyAlignment="1">
      <alignment horizontal="center" wrapText="1"/>
    </xf>
    <xf numFmtId="172" fontId="13" fillId="7" borderId="4" xfId="0" applyNumberFormat="1" applyFont="1" applyFill="1" applyBorder="1" applyAlignment="1">
      <alignment horizontal="center" wrapText="1"/>
    </xf>
    <xf numFmtId="172" fontId="13" fillId="7" borderId="5" xfId="0" applyNumberFormat="1" applyFont="1" applyFill="1" applyBorder="1" applyAlignment="1">
      <alignment horizontal="center" wrapText="1"/>
    </xf>
    <xf numFmtId="0" fontId="1" fillId="7" borderId="4" xfId="0" applyFont="1" applyFill="1" applyBorder="1" applyAlignment="1">
      <alignment horizontal="center" wrapText="1"/>
    </xf>
    <xf numFmtId="0" fontId="5" fillId="7" borderId="4" xfId="0" applyFont="1" applyFill="1" applyBorder="1" applyAlignment="1">
      <alignment horizontal="center" wrapText="1"/>
    </xf>
    <xf numFmtId="0" fontId="10" fillId="7" borderId="1" xfId="0" applyFont="1" applyFill="1" applyBorder="1" applyAlignment="1">
      <alignment horizontal="left" wrapText="1"/>
    </xf>
    <xf numFmtId="1" fontId="10" fillId="7" borderId="1" xfId="0" applyNumberFormat="1" applyFont="1" applyFill="1" applyBorder="1" applyAlignment="1">
      <alignment horizontal="right" wrapText="1"/>
    </xf>
    <xf numFmtId="1" fontId="10" fillId="7" borderId="17" xfId="0" applyNumberFormat="1" applyFont="1" applyFill="1" applyBorder="1" applyAlignment="1">
      <alignment horizontal="right" wrapText="1"/>
    </xf>
    <xf numFmtId="1" fontId="10" fillId="7" borderId="8" xfId="0" applyNumberFormat="1" applyFont="1" applyFill="1" applyBorder="1" applyAlignment="1">
      <alignment horizontal="right" wrapText="1"/>
    </xf>
    <xf numFmtId="1" fontId="10" fillId="7" borderId="15" xfId="0" applyNumberFormat="1" applyFont="1" applyFill="1" applyBorder="1" applyAlignment="1">
      <alignment horizontal="right" wrapText="1"/>
    </xf>
    <xf numFmtId="1" fontId="5" fillId="7" borderId="17" xfId="0" applyNumberFormat="1" applyFont="1" applyFill="1" applyBorder="1" applyAlignment="1">
      <alignment horizontal="right" wrapText="1"/>
    </xf>
    <xf numFmtId="1" fontId="5" fillId="7" borderId="8" xfId="0" applyNumberFormat="1" applyFont="1" applyFill="1" applyBorder="1" applyAlignment="1">
      <alignment horizontal="right" wrapText="1"/>
    </xf>
    <xf numFmtId="1" fontId="5" fillId="7" borderId="15" xfId="0" applyNumberFormat="1" applyFont="1" applyFill="1" applyBorder="1" applyAlignment="1">
      <alignment horizontal="right" wrapText="1"/>
    </xf>
    <xf numFmtId="0" fontId="5" fillId="7" borderId="17" xfId="0" applyFont="1" applyFill="1" applyBorder="1" applyAlignment="1">
      <alignment horizontal="left" wrapText="1"/>
    </xf>
    <xf numFmtId="166" fontId="5" fillId="7" borderId="0" xfId="0" applyNumberFormat="1" applyFont="1" applyFill="1" applyBorder="1" applyAlignment="1">
      <alignment horizontal="center"/>
    </xf>
    <xf numFmtId="0" fontId="5" fillId="7" borderId="0" xfId="0" applyFont="1" applyFill="1" applyAlignment="1">
      <alignment horizontal="left" wrapText="1"/>
    </xf>
    <xf numFmtId="0" fontId="1" fillId="7" borderId="0" xfId="0" applyFont="1" applyFill="1" applyAlignment="1">
      <alignment horizontal="left" wrapText="1"/>
    </xf>
    <xf numFmtId="0" fontId="7" fillId="7" borderId="0" xfId="0" applyFont="1" applyFill="1" applyAlignment="1">
      <alignment horizontal="center" vertical="top" wrapText="1"/>
    </xf>
    <xf numFmtId="0" fontId="5" fillId="7" borderId="6" xfId="0" applyFont="1" applyFill="1" applyBorder="1" applyAlignment="1">
      <alignment horizontal="left" wrapText="1"/>
    </xf>
    <xf numFmtId="0" fontId="5" fillId="7" borderId="14" xfId="0" applyFont="1" applyFill="1" applyBorder="1" applyAlignment="1">
      <alignment horizontal="left" wrapText="1"/>
    </xf>
    <xf numFmtId="1" fontId="5" fillId="7" borderId="14" xfId="0" applyNumberFormat="1" applyFont="1" applyFill="1" applyBorder="1" applyAlignment="1">
      <alignment horizontal="right" wrapText="1"/>
    </xf>
    <xf numFmtId="1" fontId="5" fillId="7" borderId="6" xfId="0" applyNumberFormat="1" applyFont="1" applyFill="1" applyBorder="1" applyAlignment="1">
      <alignment horizontal="right" wrapText="1"/>
    </xf>
    <xf numFmtId="1" fontId="5" fillId="7" borderId="7" xfId="0" applyNumberFormat="1" applyFont="1" applyFill="1" applyBorder="1" applyAlignment="1">
      <alignment horizontal="right" wrapText="1"/>
    </xf>
    <xf numFmtId="0" fontId="5" fillId="7" borderId="13" xfId="0" applyFont="1" applyFill="1" applyBorder="1" applyAlignment="1">
      <alignment horizontal="left" wrapText="1"/>
    </xf>
    <xf numFmtId="0" fontId="5" fillId="7" borderId="4" xfId="0" applyFont="1" applyFill="1" applyBorder="1" applyAlignment="1">
      <alignment horizontal="left" wrapText="1"/>
    </xf>
    <xf numFmtId="1" fontId="5" fillId="7" borderId="4" xfId="0" applyNumberFormat="1" applyFont="1" applyFill="1" applyBorder="1" applyAlignment="1">
      <alignment horizontal="right" wrapText="1"/>
    </xf>
    <xf numFmtId="1" fontId="5" fillId="7" borderId="13" xfId="0" applyNumberFormat="1" applyFont="1" applyFill="1" applyBorder="1" applyAlignment="1">
      <alignment horizontal="right" wrapText="1"/>
    </xf>
    <xf numFmtId="1" fontId="5" fillId="7" borderId="5" xfId="0" applyNumberFormat="1" applyFont="1" applyFill="1" applyBorder="1" applyAlignment="1">
      <alignment horizontal="right" wrapText="1"/>
    </xf>
    <xf numFmtId="0" fontId="8" fillId="7" borderId="17" xfId="0" applyFont="1" applyFill="1" applyBorder="1" applyAlignment="1">
      <alignment horizontal="left" wrapText="1"/>
    </xf>
    <xf numFmtId="0" fontId="8" fillId="7" borderId="8" xfId="0" applyFont="1" applyFill="1" applyBorder="1" applyAlignment="1">
      <alignment horizontal="left" wrapText="1"/>
    </xf>
    <xf numFmtId="1" fontId="8" fillId="7" borderId="8" xfId="0" applyNumberFormat="1" applyFont="1" applyFill="1" applyBorder="1" applyAlignment="1">
      <alignment horizontal="right" wrapText="1"/>
    </xf>
    <xf numFmtId="1" fontId="8" fillId="7" borderId="15" xfId="0" applyNumberFormat="1" applyFont="1" applyFill="1" applyBorder="1" applyAlignment="1">
      <alignment horizontal="right" wrapText="1"/>
    </xf>
    <xf numFmtId="0" fontId="10" fillId="7" borderId="17" xfId="0" applyFont="1" applyFill="1" applyBorder="1" applyAlignment="1">
      <alignment horizontal="left" wrapText="1"/>
    </xf>
    <xf numFmtId="0" fontId="10" fillId="7" borderId="8" xfId="0" applyFont="1" applyFill="1" applyBorder="1" applyAlignment="1">
      <alignment horizontal="left" wrapText="1"/>
    </xf>
    <xf numFmtId="0" fontId="10" fillId="7" borderId="15" xfId="0" applyFont="1" applyFill="1" applyBorder="1" applyAlignment="1">
      <alignment horizontal="left" wrapText="1"/>
    </xf>
    <xf numFmtId="169" fontId="8" fillId="7" borderId="8" xfId="0" applyNumberFormat="1" applyFont="1" applyFill="1" applyBorder="1" applyAlignment="1">
      <alignment horizontal="right" wrapText="1"/>
    </xf>
    <xf numFmtId="176" fontId="8" fillId="7" borderId="8" xfId="0" applyNumberFormat="1" applyFont="1" applyFill="1" applyBorder="1" applyAlignment="1">
      <alignment horizontal="right" wrapText="1"/>
    </xf>
    <xf numFmtId="176" fontId="8" fillId="7" borderId="15" xfId="0" applyNumberFormat="1" applyFont="1" applyFill="1" applyBorder="1" applyAlignment="1">
      <alignment horizontal="right" wrapText="1"/>
    </xf>
    <xf numFmtId="169" fontId="5" fillId="7" borderId="17" xfId="0" applyNumberFormat="1" applyFont="1" applyFill="1" applyBorder="1" applyAlignment="1">
      <alignment horizontal="right" wrapText="1"/>
    </xf>
    <xf numFmtId="169" fontId="5" fillId="7" borderId="8" xfId="0" applyNumberFormat="1" applyFont="1" applyFill="1" applyBorder="1" applyAlignment="1">
      <alignment horizontal="right" wrapText="1"/>
    </xf>
    <xf numFmtId="169" fontId="5" fillId="7" borderId="15" xfId="0" applyNumberFormat="1" applyFont="1" applyFill="1" applyBorder="1" applyAlignment="1">
      <alignment horizontal="right" wrapText="1"/>
    </xf>
    <xf numFmtId="1" fontId="0" fillId="7" borderId="17" xfId="0" applyNumberFormat="1" applyFill="1" applyBorder="1" applyAlignment="1">
      <alignment horizontal="right" wrapText="1"/>
    </xf>
    <xf numFmtId="0" fontId="8" fillId="7" borderId="8" xfId="0" applyFont="1" applyFill="1" applyBorder="1" applyAlignment="1">
      <alignment horizontal="center" wrapText="1"/>
    </xf>
    <xf numFmtId="0" fontId="8" fillId="7" borderId="15" xfId="0" applyFont="1" applyFill="1" applyBorder="1" applyAlignment="1">
      <alignment horizontal="center" wrapText="1"/>
    </xf>
    <xf numFmtId="0" fontId="5" fillId="7" borderId="5" xfId="0" applyFont="1" applyFill="1" applyBorder="1" applyAlignment="1">
      <alignment horizontal="left" wrapText="1"/>
    </xf>
    <xf numFmtId="0" fontId="5" fillId="7" borderId="6" xfId="1" applyNumberFormat="1" applyFont="1" applyFill="1" applyBorder="1" applyAlignment="1">
      <alignment horizontal="center" vertical="top" wrapText="1"/>
    </xf>
    <xf numFmtId="0" fontId="5" fillId="7" borderId="14" xfId="1" applyNumberFormat="1" applyFont="1" applyFill="1" applyBorder="1" applyAlignment="1">
      <alignment horizontal="center" vertical="top" wrapText="1"/>
    </xf>
    <xf numFmtId="0" fontId="5" fillId="7" borderId="7" xfId="1" applyNumberFormat="1" applyFont="1" applyFill="1" applyBorder="1" applyAlignment="1">
      <alignment horizontal="center" vertical="top" wrapText="1"/>
    </xf>
    <xf numFmtId="0" fontId="5" fillId="7" borderId="13" xfId="1" applyNumberFormat="1" applyFont="1" applyFill="1" applyBorder="1" applyAlignment="1">
      <alignment horizontal="center" vertical="top" wrapText="1"/>
    </xf>
    <xf numFmtId="0" fontId="5" fillId="7" borderId="4" xfId="1" applyNumberFormat="1" applyFont="1" applyFill="1" applyBorder="1" applyAlignment="1">
      <alignment horizontal="center" vertical="top" wrapText="1"/>
    </xf>
    <xf numFmtId="0" fontId="5" fillId="7" borderId="5" xfId="1" applyNumberFormat="1" applyFont="1" applyFill="1" applyBorder="1" applyAlignment="1">
      <alignment horizontal="center" vertical="top" wrapText="1"/>
    </xf>
    <xf numFmtId="0" fontId="5" fillId="7" borderId="2" xfId="0" applyFont="1" applyFill="1" applyBorder="1" applyAlignment="1">
      <alignment horizontal="center" vertical="top" wrapText="1"/>
    </xf>
    <xf numFmtId="0" fontId="5" fillId="7" borderId="3" xfId="0" applyFont="1" applyFill="1" applyBorder="1" applyAlignment="1">
      <alignment horizontal="center" vertical="top" wrapText="1"/>
    </xf>
    <xf numFmtId="0" fontId="5" fillId="7" borderId="6" xfId="0" applyFont="1" applyFill="1" applyBorder="1" applyAlignment="1">
      <alignment horizontal="center" wrapText="1"/>
    </xf>
    <xf numFmtId="0" fontId="5" fillId="7" borderId="14" xfId="0" applyFont="1" applyFill="1" applyBorder="1" applyAlignment="1">
      <alignment horizontal="center" wrapText="1"/>
    </xf>
    <xf numFmtId="0" fontId="5" fillId="7" borderId="7" xfId="0" applyFont="1" applyFill="1" applyBorder="1" applyAlignment="1">
      <alignment horizontal="center" wrapText="1"/>
    </xf>
    <xf numFmtId="171" fontId="13" fillId="7" borderId="8" xfId="0" applyNumberFormat="1" applyFont="1" applyFill="1" applyBorder="1" applyAlignment="1">
      <alignment horizontal="center" wrapText="1"/>
    </xf>
    <xf numFmtId="0" fontId="0" fillId="7" borderId="13" xfId="0" applyFill="1" applyBorder="1" applyAlignment="1">
      <alignment horizontal="right" wrapText="1"/>
    </xf>
    <xf numFmtId="0" fontId="1" fillId="7" borderId="4" xfId="0" applyFont="1" applyFill="1" applyBorder="1" applyAlignment="1">
      <alignment horizontal="right" wrapText="1"/>
    </xf>
    <xf numFmtId="166" fontId="13" fillId="7" borderId="14" xfId="0" applyNumberFormat="1" applyFont="1" applyFill="1" applyBorder="1" applyAlignment="1">
      <alignment horizontal="left" wrapText="1"/>
    </xf>
    <xf numFmtId="166" fontId="13" fillId="7" borderId="7" xfId="0" applyNumberFormat="1" applyFont="1" applyFill="1" applyBorder="1" applyAlignment="1">
      <alignment horizontal="left" wrapText="1"/>
    </xf>
    <xf numFmtId="0" fontId="5" fillId="3" borderId="17" xfId="0" applyFont="1" applyFill="1" applyBorder="1" applyAlignment="1">
      <alignment horizontal="left" wrapText="1"/>
    </xf>
    <xf numFmtId="0" fontId="5" fillId="3" borderId="8" xfId="0" applyFont="1" applyFill="1" applyBorder="1" applyAlignment="1">
      <alignment horizontal="left" wrapText="1"/>
    </xf>
    <xf numFmtId="0" fontId="5" fillId="3" borderId="15" xfId="0" applyFont="1" applyFill="1" applyBorder="1" applyAlignment="1">
      <alignment horizontal="left" wrapText="1"/>
    </xf>
    <xf numFmtId="0" fontId="3" fillId="3" borderId="0" xfId="0" applyFont="1" applyFill="1" applyAlignment="1">
      <alignment horizontal="left" vertical="top" wrapText="1"/>
    </xf>
    <xf numFmtId="0" fontId="10" fillId="7" borderId="6" xfId="0" applyFont="1" applyFill="1" applyBorder="1" applyAlignment="1">
      <alignment horizontal="left" wrapText="1"/>
    </xf>
    <xf numFmtId="0" fontId="10" fillId="7" borderId="14" xfId="0" applyFont="1" applyFill="1" applyBorder="1" applyAlignment="1">
      <alignment horizontal="left" wrapText="1"/>
    </xf>
    <xf numFmtId="0" fontId="10" fillId="7" borderId="7" xfId="0" applyFont="1" applyFill="1" applyBorder="1" applyAlignment="1">
      <alignment horizontal="left" wrapText="1"/>
    </xf>
    <xf numFmtId="1" fontId="10" fillId="7" borderId="6" xfId="0" applyNumberFormat="1" applyFont="1" applyFill="1" applyBorder="1" applyAlignment="1">
      <alignment horizontal="right" wrapText="1"/>
    </xf>
    <xf numFmtId="1" fontId="10" fillId="7" borderId="14" xfId="0" applyNumberFormat="1" applyFont="1" applyFill="1" applyBorder="1" applyAlignment="1">
      <alignment horizontal="right" wrapText="1"/>
    </xf>
    <xf numFmtId="1" fontId="10" fillId="7" borderId="7" xfId="0" applyNumberFormat="1" applyFont="1" applyFill="1" applyBorder="1" applyAlignment="1">
      <alignment horizontal="right" wrapText="1"/>
    </xf>
    <xf numFmtId="169" fontId="8" fillId="7" borderId="15" xfId="0" applyNumberFormat="1" applyFont="1" applyFill="1" applyBorder="1" applyAlignment="1">
      <alignment horizontal="right" wrapText="1"/>
    </xf>
    <xf numFmtId="0" fontId="5" fillId="7" borderId="4" xfId="0" applyFont="1" applyFill="1" applyBorder="1" applyAlignment="1">
      <alignment wrapText="1"/>
    </xf>
    <xf numFmtId="167" fontId="8" fillId="3" borderId="8" xfId="0" applyNumberFormat="1" applyFont="1" applyFill="1" applyBorder="1" applyAlignment="1">
      <alignment horizontal="center" wrapText="1"/>
    </xf>
    <xf numFmtId="167" fontId="8" fillId="3" borderId="15" xfId="0" applyNumberFormat="1" applyFont="1" applyFill="1" applyBorder="1" applyAlignment="1">
      <alignment horizontal="center" wrapText="1"/>
    </xf>
    <xf numFmtId="0" fontId="8" fillId="3" borderId="17" xfId="0" applyFont="1" applyFill="1" applyBorder="1" applyAlignment="1">
      <alignment horizontal="left" wrapText="1"/>
    </xf>
    <xf numFmtId="0" fontId="8" fillId="3" borderId="8" xfId="0" applyFont="1" applyFill="1" applyBorder="1" applyAlignment="1">
      <alignment horizontal="left" wrapText="1"/>
    </xf>
    <xf numFmtId="0" fontId="5" fillId="7" borderId="7" xfId="0" applyFont="1" applyFill="1" applyBorder="1" applyAlignment="1">
      <alignment horizontal="left" wrapText="1"/>
    </xf>
    <xf numFmtId="14" fontId="5" fillId="5" borderId="0" xfId="0" applyNumberFormat="1" applyFont="1" applyFill="1" applyAlignment="1">
      <alignment horizontal="center"/>
    </xf>
    <xf numFmtId="170" fontId="1" fillId="3" borderId="4" xfId="0" applyNumberFormat="1" applyFont="1" applyFill="1" applyBorder="1" applyAlignment="1">
      <alignment horizontal="center" wrapText="1"/>
    </xf>
    <xf numFmtId="170" fontId="6" fillId="3" borderId="4" xfId="0" applyNumberFormat="1" applyFont="1" applyFill="1" applyBorder="1" applyAlignment="1">
      <alignment horizontal="center" wrapText="1"/>
    </xf>
    <xf numFmtId="0" fontId="4" fillId="3" borderId="0" xfId="0" applyFont="1" applyFill="1" applyAlignment="1">
      <alignment horizontal="center" wrapText="1"/>
    </xf>
    <xf numFmtId="0" fontId="5" fillId="3" borderId="4" xfId="0" applyFont="1" applyFill="1" applyBorder="1" applyAlignment="1">
      <alignment wrapText="1"/>
    </xf>
    <xf numFmtId="0" fontId="5" fillId="3" borderId="0" xfId="0" applyFont="1" applyFill="1" applyBorder="1" applyAlignment="1">
      <alignment wrapText="1"/>
    </xf>
    <xf numFmtId="14" fontId="5" fillId="7" borderId="17" xfId="0" applyNumberFormat="1" applyFont="1" applyFill="1" applyBorder="1" applyAlignment="1">
      <alignment horizontal="center" wrapText="1"/>
    </xf>
    <xf numFmtId="14" fontId="5" fillId="7" borderId="8" xfId="0" applyNumberFormat="1" applyFont="1" applyFill="1" applyBorder="1" applyAlignment="1">
      <alignment horizontal="center" wrapText="1"/>
    </xf>
    <xf numFmtId="14" fontId="5" fillId="7" borderId="15" xfId="0" applyNumberFormat="1" applyFont="1" applyFill="1" applyBorder="1" applyAlignment="1">
      <alignment horizontal="center" wrapText="1"/>
    </xf>
    <xf numFmtId="0" fontId="13" fillId="7" borderId="17" xfId="0" applyFont="1" applyFill="1" applyBorder="1" applyAlignment="1">
      <alignment horizontal="left" wrapText="1"/>
    </xf>
    <xf numFmtId="0" fontId="13" fillId="7" borderId="8" xfId="0" applyFont="1" applyFill="1" applyBorder="1" applyAlignment="1">
      <alignment horizontal="left" wrapText="1"/>
    </xf>
    <xf numFmtId="0" fontId="13" fillId="7" borderId="15" xfId="0" applyFont="1" applyFill="1" applyBorder="1" applyAlignment="1">
      <alignment horizontal="left" wrapText="1"/>
    </xf>
    <xf numFmtId="173" fontId="13" fillId="3" borderId="4" xfId="0" applyNumberFormat="1" applyFont="1" applyFill="1" applyBorder="1" applyAlignment="1">
      <alignment horizontal="center" wrapText="1"/>
    </xf>
    <xf numFmtId="169" fontId="13" fillId="7" borderId="17" xfId="0" applyNumberFormat="1" applyFont="1" applyFill="1" applyBorder="1" applyAlignment="1">
      <alignment horizontal="right" wrapText="1"/>
    </xf>
    <xf numFmtId="169" fontId="13" fillId="7" borderId="8" xfId="0" applyNumberFormat="1" applyFont="1" applyFill="1" applyBorder="1" applyAlignment="1">
      <alignment horizontal="right" wrapText="1"/>
    </xf>
    <xf numFmtId="169" fontId="13" fillId="7" borderId="15" xfId="0" applyNumberFormat="1" applyFont="1" applyFill="1" applyBorder="1" applyAlignment="1">
      <alignment horizontal="right" wrapText="1"/>
    </xf>
    <xf numFmtId="1" fontId="13" fillId="7" borderId="17" xfId="0" applyNumberFormat="1" applyFont="1" applyFill="1" applyBorder="1" applyAlignment="1">
      <alignment horizontal="right" wrapText="1"/>
    </xf>
    <xf numFmtId="1" fontId="13" fillId="7" borderId="8" xfId="0" applyNumberFormat="1" applyFont="1" applyFill="1" applyBorder="1" applyAlignment="1">
      <alignment horizontal="right" wrapText="1"/>
    </xf>
    <xf numFmtId="1" fontId="13" fillId="7" borderId="15" xfId="0" applyNumberFormat="1" applyFont="1" applyFill="1" applyBorder="1" applyAlignment="1">
      <alignment horizontal="right" wrapText="1"/>
    </xf>
    <xf numFmtId="0" fontId="13" fillId="3" borderId="4" xfId="0" applyFont="1" applyFill="1" applyBorder="1" applyAlignment="1">
      <alignment wrapText="1"/>
    </xf>
    <xf numFmtId="0" fontId="13" fillId="3" borderId="0" xfId="0" applyFont="1" applyFill="1" applyBorder="1" applyAlignment="1">
      <alignment wrapText="1"/>
    </xf>
    <xf numFmtId="0" fontId="13" fillId="3" borderId="17" xfId="0" applyFont="1" applyFill="1" applyBorder="1" applyAlignment="1">
      <alignment horizontal="left" wrapText="1"/>
    </xf>
    <xf numFmtId="0" fontId="13" fillId="3" borderId="8" xfId="0" applyFont="1" applyFill="1" applyBorder="1" applyAlignment="1">
      <alignment horizontal="left" wrapText="1"/>
    </xf>
    <xf numFmtId="0" fontId="13" fillId="3" borderId="15" xfId="0" applyFont="1" applyFill="1" applyBorder="1" applyAlignment="1">
      <alignment horizontal="left" wrapText="1"/>
    </xf>
    <xf numFmtId="0" fontId="13" fillId="7" borderId="17" xfId="0" applyFont="1" applyFill="1" applyBorder="1" applyAlignment="1">
      <alignment horizontal="center" wrapText="1"/>
    </xf>
    <xf numFmtId="0" fontId="13" fillId="7" borderId="8" xfId="0" applyFont="1" applyFill="1" applyBorder="1" applyAlignment="1">
      <alignment horizontal="center" wrapText="1"/>
    </xf>
    <xf numFmtId="0" fontId="13" fillId="7" borderId="15" xfId="0" applyFont="1" applyFill="1" applyBorder="1" applyAlignment="1">
      <alignment horizontal="center" wrapText="1"/>
    </xf>
    <xf numFmtId="0" fontId="13" fillId="7" borderId="6" xfId="1" applyNumberFormat="1" applyFont="1" applyFill="1" applyBorder="1" applyAlignment="1">
      <alignment horizontal="center" vertical="top" wrapText="1"/>
    </xf>
    <xf numFmtId="0" fontId="13" fillId="7" borderId="14" xfId="1" applyNumberFormat="1" applyFont="1" applyFill="1" applyBorder="1" applyAlignment="1">
      <alignment horizontal="center" vertical="top" wrapText="1"/>
    </xf>
    <xf numFmtId="0" fontId="13" fillId="7" borderId="7" xfId="1" applyNumberFormat="1" applyFont="1" applyFill="1" applyBorder="1" applyAlignment="1">
      <alignment horizontal="center" vertical="top" wrapText="1"/>
    </xf>
    <xf numFmtId="0" fontId="13" fillId="7" borderId="13" xfId="1" applyNumberFormat="1" applyFont="1" applyFill="1" applyBorder="1" applyAlignment="1">
      <alignment horizontal="center" vertical="top" wrapText="1"/>
    </xf>
    <xf numFmtId="0" fontId="13" fillId="7" borderId="4" xfId="1" applyNumberFormat="1" applyFont="1" applyFill="1" applyBorder="1" applyAlignment="1">
      <alignment horizontal="center" vertical="top" wrapText="1"/>
    </xf>
    <xf numFmtId="0" fontId="13" fillId="7" borderId="5" xfId="1" applyNumberFormat="1" applyFont="1" applyFill="1" applyBorder="1" applyAlignment="1">
      <alignment horizontal="center" vertical="top" wrapText="1"/>
    </xf>
    <xf numFmtId="0" fontId="13" fillId="7" borderId="2" xfId="0" applyFont="1" applyFill="1" applyBorder="1" applyAlignment="1">
      <alignment horizontal="center" vertical="top" wrapText="1"/>
    </xf>
    <xf numFmtId="0" fontId="13" fillId="7" borderId="3" xfId="0" applyFont="1" applyFill="1" applyBorder="1" applyAlignment="1">
      <alignment horizontal="center" vertical="top" wrapText="1"/>
    </xf>
    <xf numFmtId="173" fontId="13" fillId="7" borderId="14" xfId="0" applyNumberFormat="1" applyFont="1" applyFill="1" applyBorder="1" applyAlignment="1">
      <alignment horizontal="right" vertical="top" wrapText="1"/>
    </xf>
    <xf numFmtId="172" fontId="13" fillId="7" borderId="13" xfId="0" applyNumberFormat="1" applyFont="1" applyFill="1" applyBorder="1" applyAlignment="1">
      <alignment horizontal="center" vertical="top" wrapText="1"/>
    </xf>
    <xf numFmtId="172" fontId="13" fillId="7" borderId="4" xfId="0" applyNumberFormat="1" applyFont="1" applyFill="1" applyBorder="1" applyAlignment="1">
      <alignment horizontal="center" vertical="top" wrapText="1"/>
    </xf>
    <xf numFmtId="172" fontId="13" fillId="7" borderId="5" xfId="0" applyNumberFormat="1" applyFont="1" applyFill="1" applyBorder="1" applyAlignment="1">
      <alignment horizontal="center" vertical="top" wrapText="1"/>
    </xf>
    <xf numFmtId="0" fontId="13" fillId="7" borderId="13" xfId="0" applyFont="1" applyFill="1" applyBorder="1" applyAlignment="1">
      <alignment horizontal="left" wrapText="1"/>
    </xf>
    <xf numFmtId="0" fontId="13" fillId="7" borderId="4" xfId="0" applyFont="1" applyFill="1" applyBorder="1" applyAlignment="1">
      <alignment horizontal="left" wrapText="1"/>
    </xf>
    <xf numFmtId="0" fontId="13" fillId="7" borderId="5" xfId="0" applyFont="1" applyFill="1" applyBorder="1" applyAlignment="1">
      <alignment horizontal="left" wrapText="1"/>
    </xf>
    <xf numFmtId="3" fontId="13" fillId="7" borderId="17" xfId="0" applyNumberFormat="1" applyFont="1" applyFill="1" applyBorder="1" applyAlignment="1">
      <alignment horizontal="right" wrapText="1"/>
    </xf>
    <xf numFmtId="3" fontId="13" fillId="7" borderId="8" xfId="0" applyNumberFormat="1" applyFont="1" applyFill="1" applyBorder="1" applyAlignment="1">
      <alignment horizontal="right" wrapText="1"/>
    </xf>
    <xf numFmtId="3" fontId="13" fillId="7" borderId="15" xfId="0" applyNumberFormat="1" applyFont="1" applyFill="1" applyBorder="1" applyAlignment="1">
      <alignment horizontal="right" wrapText="1"/>
    </xf>
    <xf numFmtId="1" fontId="13" fillId="7" borderId="13" xfId="0" applyNumberFormat="1" applyFont="1" applyFill="1" applyBorder="1" applyAlignment="1">
      <alignment horizontal="right" wrapText="1"/>
    </xf>
    <xf numFmtId="1" fontId="13" fillId="7" borderId="4" xfId="0" applyNumberFormat="1" applyFont="1" applyFill="1" applyBorder="1" applyAlignment="1">
      <alignment horizontal="right" wrapText="1"/>
    </xf>
    <xf numFmtId="1" fontId="13" fillId="7" borderId="5" xfId="0" applyNumberFormat="1" applyFont="1" applyFill="1" applyBorder="1" applyAlignment="1">
      <alignment horizontal="right" wrapText="1"/>
    </xf>
    <xf numFmtId="0" fontId="13" fillId="7" borderId="6" xfId="0" applyFont="1" applyFill="1" applyBorder="1" applyAlignment="1">
      <alignment horizontal="left" wrapText="1"/>
    </xf>
    <xf numFmtId="0" fontId="13" fillId="7" borderId="14" xfId="0" applyFont="1" applyFill="1" applyBorder="1" applyAlignment="1">
      <alignment horizontal="left" wrapText="1"/>
    </xf>
    <xf numFmtId="1" fontId="13" fillId="7" borderId="14" xfId="0" applyNumberFormat="1" applyFont="1" applyFill="1" applyBorder="1" applyAlignment="1">
      <alignment horizontal="right" wrapText="1"/>
    </xf>
    <xf numFmtId="1" fontId="13" fillId="7" borderId="6" xfId="0" applyNumberFormat="1" applyFont="1" applyFill="1" applyBorder="1" applyAlignment="1">
      <alignment horizontal="right" wrapText="1"/>
    </xf>
    <xf numFmtId="1" fontId="13" fillId="7" borderId="7" xfId="0" applyNumberFormat="1" applyFont="1" applyFill="1" applyBorder="1" applyAlignment="1">
      <alignment horizontal="right" wrapText="1"/>
    </xf>
    <xf numFmtId="0" fontId="13" fillId="7" borderId="7" xfId="0" applyFont="1" applyFill="1" applyBorder="1" applyAlignment="1">
      <alignment horizontal="left" wrapText="1"/>
    </xf>
    <xf numFmtId="0" fontId="1" fillId="3" borderId="0" xfId="0" applyFont="1" applyFill="1" applyAlignment="1">
      <alignment horizontal="left" vertical="top" wrapText="1"/>
    </xf>
    <xf numFmtId="177" fontId="13" fillId="7" borderId="17" xfId="0" applyNumberFormat="1" applyFont="1" applyFill="1" applyBorder="1" applyAlignment="1">
      <alignment horizontal="right" wrapText="1"/>
    </xf>
    <xf numFmtId="177" fontId="13" fillId="7" borderId="8" xfId="0" applyNumberFormat="1" applyFont="1" applyFill="1" applyBorder="1" applyAlignment="1">
      <alignment horizontal="right" wrapText="1"/>
    </xf>
    <xf numFmtId="177" fontId="13" fillId="7" borderId="15" xfId="0" applyNumberFormat="1" applyFont="1" applyFill="1" applyBorder="1" applyAlignment="1">
      <alignment horizontal="right" wrapText="1"/>
    </xf>
    <xf numFmtId="0" fontId="7" fillId="3" borderId="0" xfId="0" applyFont="1" applyFill="1" applyAlignment="1">
      <alignment horizontal="center" vertical="top" wrapText="1"/>
    </xf>
    <xf numFmtId="0" fontId="0" fillId="7" borderId="0" xfId="0" applyFill="1" applyAlignment="1">
      <alignment horizontal="left" wrapText="1"/>
    </xf>
    <xf numFmtId="0" fontId="0" fillId="7" borderId="4" xfId="0" applyFill="1" applyBorder="1" applyAlignment="1">
      <alignment horizontal="center" wrapText="1"/>
    </xf>
    <xf numFmtId="166" fontId="1" fillId="3" borderId="0" xfId="0" applyNumberFormat="1" applyFont="1" applyFill="1" applyBorder="1" applyAlignment="1">
      <alignment horizontal="center"/>
    </xf>
    <xf numFmtId="172" fontId="13" fillId="3" borderId="0" xfId="0" applyNumberFormat="1" applyFont="1" applyFill="1" applyAlignment="1">
      <alignment horizontal="left" wrapText="1"/>
    </xf>
    <xf numFmtId="49" fontId="18" fillId="2" borderId="21" xfId="0" applyNumberFormat="1" applyFont="1" applyFill="1" applyBorder="1" applyAlignment="1">
      <alignment horizontal="center" vertical="top" wrapText="1"/>
    </xf>
    <xf numFmtId="49" fontId="18" fillId="2" borderId="22" xfId="0" applyNumberFormat="1" applyFont="1" applyFill="1" applyBorder="1" applyAlignment="1">
      <alignment horizontal="center" vertical="top" wrapText="1"/>
    </xf>
    <xf numFmtId="0" fontId="13" fillId="3" borderId="0" xfId="0" applyFont="1" applyFill="1" applyAlignment="1">
      <alignment horizontal="left" wrapText="1"/>
    </xf>
    <xf numFmtId="0" fontId="13" fillId="3" borderId="4" xfId="0" applyFont="1" applyFill="1" applyBorder="1" applyAlignment="1">
      <alignment horizontal="center" wrapText="1"/>
    </xf>
    <xf numFmtId="0" fontId="22" fillId="3" borderId="0" xfId="0" applyFont="1" applyFill="1" applyAlignment="1">
      <alignment horizontal="center" vertical="top" wrapText="1"/>
    </xf>
    <xf numFmtId="0" fontId="22" fillId="3" borderId="14" xfId="0" applyFont="1" applyFill="1" applyBorder="1" applyAlignment="1">
      <alignment horizontal="center" vertical="top" wrapText="1"/>
    </xf>
    <xf numFmtId="169" fontId="13" fillId="6" borderId="17" xfId="0" applyNumberFormat="1" applyFont="1" applyFill="1" applyBorder="1" applyAlignment="1">
      <alignment horizontal="center" wrapText="1"/>
    </xf>
    <xf numFmtId="169" fontId="13" fillId="6" borderId="15" xfId="0" applyNumberFormat="1" applyFont="1" applyFill="1" applyBorder="1" applyAlignment="1">
      <alignment horizontal="center" wrapText="1"/>
    </xf>
    <xf numFmtId="169" fontId="13" fillId="3" borderId="6" xfId="0" applyNumberFormat="1" applyFont="1" applyFill="1" applyBorder="1" applyAlignment="1">
      <alignment horizontal="center" wrapText="1"/>
    </xf>
    <xf numFmtId="169" fontId="13" fillId="3" borderId="7" xfId="0" applyNumberFormat="1" applyFont="1" applyFill="1" applyBorder="1" applyAlignment="1">
      <alignment horizontal="center" wrapText="1"/>
    </xf>
    <xf numFmtId="169" fontId="13" fillId="3" borderId="17" xfId="0" applyNumberFormat="1" applyFont="1" applyFill="1" applyBorder="1" applyAlignment="1">
      <alignment horizontal="center" wrapText="1"/>
    </xf>
    <xf numFmtId="169" fontId="13" fillId="3" borderId="15" xfId="0" applyNumberFormat="1" applyFont="1" applyFill="1" applyBorder="1" applyAlignment="1">
      <alignment horizontal="center" wrapText="1"/>
    </xf>
    <xf numFmtId="169" fontId="13" fillId="6" borderId="13" xfId="0" applyNumberFormat="1" applyFont="1" applyFill="1" applyBorder="1" applyAlignment="1">
      <alignment horizontal="center" wrapText="1"/>
    </xf>
    <xf numFmtId="169" fontId="13" fillId="6" borderId="5" xfId="0" applyNumberFormat="1" applyFont="1" applyFill="1" applyBorder="1" applyAlignment="1">
      <alignment horizontal="center" wrapText="1"/>
    </xf>
    <xf numFmtId="169" fontId="13" fillId="3" borderId="13" xfId="0" applyNumberFormat="1" applyFont="1" applyFill="1" applyBorder="1" applyAlignment="1">
      <alignment horizontal="center" wrapText="1"/>
    </xf>
    <xf numFmtId="169" fontId="13" fillId="3" borderId="5" xfId="0" applyNumberFormat="1" applyFont="1" applyFill="1" applyBorder="1" applyAlignment="1">
      <alignment horizontal="center" wrapText="1"/>
    </xf>
    <xf numFmtId="169" fontId="13" fillId="6" borderId="6" xfId="0" applyNumberFormat="1" applyFont="1" applyFill="1" applyBorder="1" applyAlignment="1">
      <alignment horizontal="center" wrapText="1"/>
    </xf>
    <xf numFmtId="169" fontId="13" fillId="6" borderId="7" xfId="0" applyNumberFormat="1" applyFont="1" applyFill="1" applyBorder="1" applyAlignment="1">
      <alignment horizontal="center" wrapText="1"/>
    </xf>
    <xf numFmtId="169" fontId="13" fillId="3" borderId="14" xfId="0" applyNumberFormat="1" applyFont="1" applyFill="1" applyBorder="1" applyAlignment="1">
      <alignment horizontal="center" wrapText="1"/>
    </xf>
    <xf numFmtId="0" fontId="13" fillId="3" borderId="0" xfId="0" applyFont="1" applyFill="1" applyAlignment="1">
      <alignment horizontal="left" vertical="center" wrapText="1"/>
    </xf>
    <xf numFmtId="0" fontId="21" fillId="3" borderId="0" xfId="0" applyFont="1" applyFill="1" applyAlignment="1">
      <alignment horizontal="center" wrapText="1"/>
    </xf>
    <xf numFmtId="0" fontId="13" fillId="3" borderId="1" xfId="0" applyFont="1" applyFill="1" applyBorder="1" applyAlignment="1">
      <alignment horizontal="left" wrapText="1"/>
    </xf>
    <xf numFmtId="173" fontId="13" fillId="3" borderId="4" xfId="0" applyNumberFormat="1" applyFont="1" applyFill="1" applyBorder="1" applyAlignment="1">
      <alignment horizontal="left" wrapText="1"/>
    </xf>
    <xf numFmtId="0" fontId="13" fillId="4" borderId="1" xfId="0" applyFont="1" applyFill="1" applyBorder="1" applyAlignment="1">
      <alignment horizontal="center" wrapText="1"/>
    </xf>
    <xf numFmtId="173" fontId="13" fillId="3" borderId="4" xfId="0" applyNumberFormat="1" applyFont="1" applyFill="1" applyBorder="1" applyAlignment="1">
      <alignment horizontal="right" wrapText="1"/>
    </xf>
    <xf numFmtId="0" fontId="13" fillId="4" borderId="1" xfId="0" applyFont="1" applyFill="1" applyBorder="1" applyAlignment="1">
      <alignment horizontal="center" vertical="top" wrapText="1"/>
    </xf>
    <xf numFmtId="0" fontId="13" fillId="4" borderId="1"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4" borderId="15" xfId="0" applyFont="1" applyFill="1" applyBorder="1" applyAlignment="1">
      <alignment horizontal="center" vertical="center" wrapText="1"/>
    </xf>
    <xf numFmtId="169" fontId="13" fillId="3" borderId="20" xfId="0" applyNumberFormat="1" applyFont="1" applyFill="1" applyBorder="1" applyAlignment="1">
      <alignment horizontal="center" wrapText="1"/>
    </xf>
    <xf numFmtId="169" fontId="13" fillId="3" borderId="16" xfId="0" applyNumberFormat="1" applyFont="1" applyFill="1" applyBorder="1" applyAlignment="1">
      <alignment horizontal="center" wrapText="1"/>
    </xf>
    <xf numFmtId="166" fontId="1" fillId="7" borderId="4" xfId="0" applyNumberFormat="1" applyFont="1" applyFill="1" applyBorder="1" applyAlignment="1">
      <alignment horizontal="center"/>
    </xf>
    <xf numFmtId="166" fontId="13" fillId="3" borderId="0" xfId="0" applyNumberFormat="1" applyFont="1" applyFill="1" applyBorder="1" applyAlignment="1">
      <alignment horizontal="center" wrapText="1"/>
    </xf>
    <xf numFmtId="0" fontId="13" fillId="7" borderId="6" xfId="0" applyFont="1" applyFill="1" applyBorder="1" applyAlignment="1">
      <alignment horizontal="center" vertical="top" wrapText="1"/>
    </xf>
    <xf numFmtId="0" fontId="13" fillId="7" borderId="14" xfId="0" applyFont="1" applyFill="1" applyBorder="1" applyAlignment="1">
      <alignment horizontal="center" vertical="top" wrapText="1"/>
    </xf>
    <xf numFmtId="0" fontId="13" fillId="7" borderId="7" xfId="0" applyFont="1" applyFill="1" applyBorder="1" applyAlignment="1">
      <alignment horizontal="center" vertical="top" wrapText="1"/>
    </xf>
    <xf numFmtId="0" fontId="13" fillId="7" borderId="13" xfId="0" applyFont="1" applyFill="1" applyBorder="1" applyAlignment="1">
      <alignment horizontal="center" vertical="top" wrapText="1"/>
    </xf>
    <xf numFmtId="0" fontId="13" fillId="7" borderId="4" xfId="0" applyFont="1" applyFill="1" applyBorder="1" applyAlignment="1">
      <alignment horizontal="center" vertical="top" wrapText="1"/>
    </xf>
    <xf numFmtId="0" fontId="13" fillId="7" borderId="5" xfId="0" applyFont="1" applyFill="1" applyBorder="1" applyAlignment="1">
      <alignment horizontal="center" vertical="top" wrapText="1"/>
    </xf>
    <xf numFmtId="176" fontId="3" fillId="7" borderId="13" xfId="0" applyNumberFormat="1" applyFont="1" applyFill="1" applyBorder="1" applyAlignment="1">
      <alignment horizontal="left" wrapText="1"/>
    </xf>
    <xf numFmtId="176" fontId="3" fillId="7" borderId="4" xfId="0" applyNumberFormat="1" applyFont="1" applyFill="1" applyBorder="1" applyAlignment="1">
      <alignment horizontal="left" wrapText="1"/>
    </xf>
    <xf numFmtId="176" fontId="3" fillId="7" borderId="5" xfId="0" applyNumberFormat="1" applyFont="1" applyFill="1" applyBorder="1" applyAlignment="1">
      <alignment horizontal="left" wrapText="1"/>
    </xf>
    <xf numFmtId="176" fontId="3" fillId="7" borderId="17" xfId="0" applyNumberFormat="1" applyFont="1" applyFill="1" applyBorder="1" applyAlignment="1">
      <alignment horizontal="center" wrapText="1"/>
    </xf>
    <xf numFmtId="176" fontId="3" fillId="7" borderId="15" xfId="0" applyNumberFormat="1" applyFont="1" applyFill="1" applyBorder="1" applyAlignment="1">
      <alignment horizontal="center" wrapText="1"/>
    </xf>
    <xf numFmtId="169" fontId="1" fillId="7" borderId="13" xfId="0" applyNumberFormat="1" applyFont="1" applyFill="1" applyBorder="1" applyAlignment="1">
      <alignment horizontal="right" wrapText="1"/>
    </xf>
    <xf numFmtId="169" fontId="3" fillId="7" borderId="4" xfId="0" applyNumberFormat="1" applyFont="1" applyFill="1" applyBorder="1" applyAlignment="1">
      <alignment horizontal="right" wrapText="1"/>
    </xf>
    <xf numFmtId="169" fontId="3" fillId="7" borderId="5" xfId="0" applyNumberFormat="1" applyFont="1" applyFill="1" applyBorder="1" applyAlignment="1">
      <alignment horizontal="right" wrapText="1"/>
    </xf>
    <xf numFmtId="169" fontId="3" fillId="7" borderId="13" xfId="0" applyNumberFormat="1" applyFont="1" applyFill="1" applyBorder="1" applyAlignment="1">
      <alignment horizontal="right" wrapText="1"/>
    </xf>
    <xf numFmtId="176" fontId="1" fillId="7" borderId="13" xfId="0" applyNumberFormat="1" applyFont="1" applyFill="1" applyBorder="1" applyAlignment="1">
      <alignment horizontal="left" wrapText="1"/>
    </xf>
    <xf numFmtId="176" fontId="1" fillId="7" borderId="4" xfId="0" applyNumberFormat="1" applyFont="1" applyFill="1" applyBorder="1" applyAlignment="1">
      <alignment horizontal="left" wrapText="1"/>
    </xf>
    <xf numFmtId="176" fontId="1" fillId="7" borderId="5" xfId="0" applyNumberFormat="1" applyFont="1" applyFill="1" applyBorder="1" applyAlignment="1">
      <alignment horizontal="left" wrapText="1"/>
    </xf>
    <xf numFmtId="176" fontId="3" fillId="7" borderId="13" xfId="0" applyNumberFormat="1" applyFont="1" applyFill="1" applyBorder="1" applyAlignment="1">
      <alignment horizontal="center" wrapText="1"/>
    </xf>
    <xf numFmtId="176" fontId="3" fillId="7" borderId="5" xfId="0" applyNumberFormat="1" applyFont="1" applyFill="1" applyBorder="1" applyAlignment="1">
      <alignment horizontal="center" wrapText="1"/>
    </xf>
    <xf numFmtId="176" fontId="3" fillId="7" borderId="6" xfId="0" applyNumberFormat="1" applyFont="1" applyFill="1" applyBorder="1" applyAlignment="1">
      <alignment horizontal="left" wrapText="1"/>
    </xf>
    <xf numFmtId="176" fontId="3" fillId="7" borderId="14" xfId="0" applyNumberFormat="1" applyFont="1" applyFill="1" applyBorder="1" applyAlignment="1">
      <alignment horizontal="left" wrapText="1"/>
    </xf>
    <xf numFmtId="176" fontId="3" fillId="7" borderId="6" xfId="0" applyNumberFormat="1" applyFont="1" applyFill="1" applyBorder="1" applyAlignment="1">
      <alignment horizontal="center" wrapText="1"/>
    </xf>
    <xf numFmtId="176" fontId="3" fillId="7" borderId="7" xfId="0" applyNumberFormat="1" applyFont="1" applyFill="1" applyBorder="1" applyAlignment="1">
      <alignment horizontal="center" wrapText="1"/>
    </xf>
    <xf numFmtId="169" fontId="3" fillId="7" borderId="14" xfId="0" applyNumberFormat="1" applyFont="1" applyFill="1" applyBorder="1" applyAlignment="1">
      <alignment horizontal="right" wrapText="1"/>
    </xf>
    <xf numFmtId="169" fontId="3" fillId="7" borderId="7" xfId="0" applyNumberFormat="1" applyFont="1" applyFill="1" applyBorder="1" applyAlignment="1">
      <alignment horizontal="right" wrapText="1"/>
    </xf>
    <xf numFmtId="169" fontId="1" fillId="7" borderId="4" xfId="0" applyNumberFormat="1" applyFont="1" applyFill="1" applyBorder="1" applyAlignment="1">
      <alignment horizontal="right" wrapText="1"/>
    </xf>
    <xf numFmtId="169" fontId="1" fillId="7" borderId="14" xfId="0" applyNumberFormat="1" applyFont="1" applyFill="1" applyBorder="1" applyAlignment="1">
      <alignment horizontal="right" wrapText="1"/>
    </xf>
    <xf numFmtId="3" fontId="3" fillId="7" borderId="13" xfId="0" applyNumberFormat="1" applyFont="1" applyFill="1" applyBorder="1" applyAlignment="1">
      <alignment horizontal="right" wrapText="1"/>
    </xf>
    <xf numFmtId="3" fontId="3" fillId="7" borderId="4" xfId="0" applyNumberFormat="1" applyFont="1" applyFill="1" applyBorder="1" applyAlignment="1">
      <alignment horizontal="right" wrapText="1"/>
    </xf>
    <xf numFmtId="3" fontId="3" fillId="7" borderId="5" xfId="0" applyNumberFormat="1" applyFont="1" applyFill="1" applyBorder="1" applyAlignment="1">
      <alignment horizontal="right" wrapText="1"/>
    </xf>
    <xf numFmtId="176" fontId="1" fillId="7" borderId="13" xfId="0" applyNumberFormat="1" applyFont="1" applyFill="1" applyBorder="1" applyAlignment="1">
      <alignment horizontal="right" wrapText="1"/>
    </xf>
    <xf numFmtId="176" fontId="3" fillId="7" borderId="4" xfId="0" applyNumberFormat="1" applyFont="1" applyFill="1" applyBorder="1" applyAlignment="1">
      <alignment horizontal="right" wrapText="1"/>
    </xf>
    <xf numFmtId="176" fontId="3" fillId="7" borderId="5" xfId="0" applyNumberFormat="1" applyFont="1" applyFill="1" applyBorder="1" applyAlignment="1">
      <alignment horizontal="right" wrapText="1"/>
    </xf>
    <xf numFmtId="176" fontId="8" fillId="7" borderId="17" xfId="0" applyNumberFormat="1" applyFont="1" applyFill="1" applyBorder="1" applyAlignment="1">
      <alignment horizontal="left" wrapText="1"/>
    </xf>
    <xf numFmtId="176" fontId="8" fillId="7" borderId="8" xfId="0" applyNumberFormat="1" applyFont="1" applyFill="1" applyBorder="1" applyAlignment="1">
      <alignment horizontal="left" wrapText="1"/>
    </xf>
    <xf numFmtId="176" fontId="3" fillId="7" borderId="7" xfId="0" applyNumberFormat="1" applyFont="1" applyFill="1" applyBorder="1" applyAlignment="1">
      <alignment horizontal="left" wrapText="1"/>
    </xf>
    <xf numFmtId="169" fontId="3" fillId="7" borderId="6" xfId="0" applyNumberFormat="1" applyFont="1" applyFill="1" applyBorder="1" applyAlignment="1">
      <alignment horizontal="right" wrapText="1"/>
    </xf>
    <xf numFmtId="176" fontId="3" fillId="7" borderId="20" xfId="0" applyNumberFormat="1" applyFont="1" applyFill="1" applyBorder="1" applyAlignment="1">
      <alignment horizontal="left" wrapText="1"/>
    </xf>
    <xf numFmtId="176" fontId="3" fillId="7" borderId="0" xfId="0" applyNumberFormat="1" applyFont="1" applyFill="1" applyBorder="1" applyAlignment="1">
      <alignment horizontal="left" wrapText="1"/>
    </xf>
    <xf numFmtId="176" fontId="3" fillId="7" borderId="16" xfId="0" applyNumberFormat="1" applyFont="1" applyFill="1" applyBorder="1" applyAlignment="1">
      <alignment horizontal="left" wrapText="1"/>
    </xf>
    <xf numFmtId="169" fontId="3" fillId="7" borderId="20" xfId="0" applyNumberFormat="1" applyFont="1" applyFill="1" applyBorder="1" applyAlignment="1">
      <alignment horizontal="right" wrapText="1"/>
    </xf>
    <xf numFmtId="169" fontId="3" fillId="7" borderId="0" xfId="0" applyNumberFormat="1" applyFont="1" applyFill="1" applyBorder="1" applyAlignment="1">
      <alignment horizontal="right" wrapText="1"/>
    </xf>
    <xf numFmtId="169" fontId="3" fillId="7" borderId="16" xfId="0" applyNumberFormat="1" applyFont="1" applyFill="1" applyBorder="1" applyAlignment="1">
      <alignment horizontal="right" wrapText="1"/>
    </xf>
    <xf numFmtId="0" fontId="3" fillId="7" borderId="6" xfId="0" applyFont="1" applyFill="1" applyBorder="1" applyAlignment="1">
      <alignment horizontal="center" wrapText="1"/>
    </xf>
    <xf numFmtId="0" fontId="3" fillId="7" borderId="14" xfId="0" applyFont="1" applyFill="1" applyBorder="1" applyAlignment="1">
      <alignment horizontal="center" wrapText="1"/>
    </xf>
    <xf numFmtId="0" fontId="3" fillId="7" borderId="7" xfId="0" applyFont="1" applyFill="1" applyBorder="1" applyAlignment="1">
      <alignment horizontal="center" wrapText="1"/>
    </xf>
    <xf numFmtId="0" fontId="3" fillId="7" borderId="17" xfId="0" applyFont="1" applyFill="1" applyBorder="1" applyAlignment="1">
      <alignment horizontal="center" wrapText="1"/>
    </xf>
    <xf numFmtId="0" fontId="3" fillId="7" borderId="15" xfId="0" applyFont="1" applyFill="1" applyBorder="1" applyAlignment="1">
      <alignment horizontal="center" wrapText="1"/>
    </xf>
    <xf numFmtId="167" fontId="8" fillId="7" borderId="8" xfId="0" applyNumberFormat="1" applyFont="1" applyFill="1" applyBorder="1" applyAlignment="1">
      <alignment horizontal="center" wrapText="1"/>
    </xf>
    <xf numFmtId="167" fontId="8" fillId="7" borderId="15" xfId="0" applyNumberFormat="1" applyFont="1" applyFill="1" applyBorder="1" applyAlignment="1">
      <alignment horizontal="center" wrapText="1"/>
    </xf>
    <xf numFmtId="0" fontId="3" fillId="3" borderId="17" xfId="0" applyFont="1" applyFill="1" applyBorder="1" applyAlignment="1">
      <alignment horizontal="left" wrapText="1"/>
    </xf>
    <xf numFmtId="0" fontId="3" fillId="3" borderId="8" xfId="0" applyFont="1" applyFill="1" applyBorder="1" applyAlignment="1">
      <alignment horizontal="left" wrapText="1"/>
    </xf>
    <xf numFmtId="0" fontId="3" fillId="3" borderId="15" xfId="0" applyFont="1" applyFill="1" applyBorder="1" applyAlignment="1">
      <alignment horizontal="left" wrapText="1"/>
    </xf>
    <xf numFmtId="0" fontId="3" fillId="7" borderId="6" xfId="1" applyNumberFormat="1" applyFont="1" applyFill="1" applyBorder="1" applyAlignment="1">
      <alignment horizontal="center" vertical="top" wrapText="1"/>
    </xf>
    <xf numFmtId="0" fontId="3" fillId="7" borderId="14" xfId="1" applyNumberFormat="1" applyFont="1" applyFill="1" applyBorder="1" applyAlignment="1">
      <alignment horizontal="center" vertical="top" wrapText="1"/>
    </xf>
    <xf numFmtId="0" fontId="3" fillId="7" borderId="7" xfId="1" applyNumberFormat="1" applyFont="1" applyFill="1" applyBorder="1" applyAlignment="1">
      <alignment horizontal="center" vertical="top" wrapText="1"/>
    </xf>
    <xf numFmtId="0" fontId="3" fillId="7" borderId="13" xfId="1" applyNumberFormat="1" applyFont="1" applyFill="1" applyBorder="1" applyAlignment="1">
      <alignment horizontal="center" vertical="top" wrapText="1"/>
    </xf>
    <xf numFmtId="0" fontId="3" fillId="7" borderId="4" xfId="1" applyNumberFormat="1" applyFont="1" applyFill="1" applyBorder="1" applyAlignment="1">
      <alignment horizontal="center" vertical="top" wrapText="1"/>
    </xf>
    <xf numFmtId="0" fontId="3" fillId="7" borderId="5" xfId="1" applyNumberFormat="1" applyFont="1" applyFill="1" applyBorder="1" applyAlignment="1">
      <alignment horizontal="center" vertical="top" wrapText="1"/>
    </xf>
    <xf numFmtId="0" fontId="3" fillId="7" borderId="6" xfId="0" applyFont="1" applyFill="1" applyBorder="1" applyAlignment="1">
      <alignment horizontal="center" vertical="top" wrapText="1"/>
    </xf>
    <xf numFmtId="0" fontId="3" fillId="7" borderId="7" xfId="0" applyFont="1" applyFill="1" applyBorder="1" applyAlignment="1">
      <alignment horizontal="center" vertical="top" wrapText="1"/>
    </xf>
    <xf numFmtId="0" fontId="3" fillId="7" borderId="13" xfId="0" applyFont="1" applyFill="1" applyBorder="1" applyAlignment="1">
      <alignment horizontal="center" vertical="top" wrapText="1"/>
    </xf>
    <xf numFmtId="0" fontId="3" fillId="7" borderId="5" xfId="0" applyFont="1" applyFill="1" applyBorder="1" applyAlignment="1">
      <alignment horizontal="center" vertical="top" wrapText="1"/>
    </xf>
    <xf numFmtId="0" fontId="10" fillId="7" borderId="17" xfId="0" applyFont="1" applyFill="1" applyBorder="1" applyAlignment="1">
      <alignment horizontal="left" vertical="center" wrapText="1"/>
    </xf>
    <xf numFmtId="0" fontId="10" fillId="7" borderId="15" xfId="0" applyFont="1" applyFill="1" applyBorder="1" applyAlignment="1">
      <alignment horizontal="left" vertical="center" wrapText="1"/>
    </xf>
    <xf numFmtId="0" fontId="10" fillId="7" borderId="4" xfId="0" applyFont="1" applyFill="1" applyBorder="1" applyAlignment="1">
      <alignment horizontal="left" vertical="center"/>
    </xf>
    <xf numFmtId="0" fontId="10" fillId="7" borderId="0" xfId="0" applyFont="1" applyFill="1" applyBorder="1" applyAlignment="1">
      <alignment horizontal="left" vertical="center" wrapText="1"/>
    </xf>
    <xf numFmtId="0" fontId="23" fillId="7" borderId="1" xfId="0" applyFont="1" applyFill="1" applyBorder="1" applyAlignment="1" applyProtection="1">
      <alignment horizontal="left" vertical="center" wrapText="1"/>
      <protection locked="0"/>
    </xf>
    <xf numFmtId="0" fontId="10" fillId="7" borderId="4" xfId="0" applyFont="1" applyFill="1" applyBorder="1" applyAlignment="1">
      <alignment horizontal="left" vertical="center" wrapText="1"/>
    </xf>
    <xf numFmtId="0" fontId="9" fillId="7" borderId="4" xfId="0" applyFont="1" applyFill="1" applyBorder="1" applyAlignment="1">
      <alignment vertical="center"/>
    </xf>
    <xf numFmtId="49" fontId="24" fillId="7" borderId="17" xfId="0" applyNumberFormat="1" applyFont="1" applyFill="1" applyBorder="1" applyAlignment="1" applyProtection="1">
      <alignment horizontal="left" vertical="center" wrapText="1" shrinkToFit="1"/>
      <protection locked="0"/>
    </xf>
    <xf numFmtId="49" fontId="24" fillId="7" borderId="8" xfId="0" applyNumberFormat="1" applyFont="1" applyFill="1" applyBorder="1" applyAlignment="1" applyProtection="1">
      <alignment horizontal="left" vertical="center" wrapText="1" shrinkToFit="1"/>
      <protection locked="0"/>
    </xf>
    <xf numFmtId="49" fontId="24" fillId="7" borderId="15" xfId="0" applyNumberFormat="1" applyFont="1" applyFill="1" applyBorder="1" applyAlignment="1" applyProtection="1">
      <alignment horizontal="left" vertical="center" wrapText="1" shrinkToFit="1"/>
      <protection locked="0"/>
    </xf>
    <xf numFmtId="0" fontId="10" fillId="7" borderId="14" xfId="0" applyFont="1" applyFill="1" applyBorder="1" applyAlignment="1">
      <alignment horizontal="left" vertical="center" wrapText="1"/>
    </xf>
    <xf numFmtId="166" fontId="24" fillId="7" borderId="17" xfId="0" applyNumberFormat="1" applyFont="1" applyFill="1" applyBorder="1" applyAlignment="1" applyProtection="1">
      <alignment horizontal="center" vertical="center" wrapText="1"/>
      <protection locked="0"/>
    </xf>
    <xf numFmtId="166" fontId="24" fillId="7" borderId="15" xfId="0" applyNumberFormat="1" applyFont="1" applyFill="1" applyBorder="1" applyAlignment="1" applyProtection="1">
      <alignment horizontal="center" vertical="center" wrapText="1"/>
      <protection locked="0"/>
    </xf>
    <xf numFmtId="166" fontId="10" fillId="7" borderId="0" xfId="0" applyNumberFormat="1" applyFont="1" applyFill="1" applyBorder="1" applyAlignment="1" applyProtection="1">
      <alignment horizontal="left" vertical="center" wrapText="1"/>
      <protection locked="0"/>
    </xf>
    <xf numFmtId="166" fontId="24" fillId="7" borderId="17" xfId="0" applyNumberFormat="1" applyFont="1" applyFill="1" applyBorder="1" applyAlignment="1" applyProtection="1">
      <alignment horizontal="left" vertical="center" wrapText="1"/>
      <protection locked="0"/>
    </xf>
    <xf numFmtId="166" fontId="24" fillId="7" borderId="8" xfId="0" applyNumberFormat="1" applyFont="1" applyFill="1" applyBorder="1" applyAlignment="1" applyProtection="1">
      <alignment horizontal="left" vertical="center" wrapText="1"/>
      <protection locked="0"/>
    </xf>
    <xf numFmtId="166" fontId="24" fillId="7" borderId="15" xfId="0" applyNumberFormat="1" applyFont="1" applyFill="1" applyBorder="1" applyAlignment="1" applyProtection="1">
      <alignment horizontal="left" vertical="center" wrapText="1"/>
      <protection locked="0"/>
    </xf>
    <xf numFmtId="166" fontId="10" fillId="7" borderId="8" xfId="0" applyNumberFormat="1" applyFont="1" applyFill="1" applyBorder="1" applyAlignment="1" applyProtection="1">
      <alignment horizontal="left" vertical="center" wrapText="1"/>
      <protection locked="0"/>
    </xf>
    <xf numFmtId="166" fontId="24" fillId="7" borderId="1" xfId="0" applyNumberFormat="1" applyFont="1" applyFill="1" applyBorder="1" applyAlignment="1" applyProtection="1">
      <alignment horizontal="left" vertical="center" wrapText="1"/>
      <protection locked="0"/>
    </xf>
    <xf numFmtId="166" fontId="10" fillId="7" borderId="14" xfId="0" applyNumberFormat="1" applyFont="1" applyFill="1" applyBorder="1" applyAlignment="1" applyProtection="1">
      <alignment horizontal="left" vertical="center" wrapText="1"/>
      <protection locked="0"/>
    </xf>
    <xf numFmtId="166" fontId="24" fillId="7" borderId="8" xfId="0" applyNumberFormat="1" applyFont="1" applyFill="1" applyBorder="1" applyAlignment="1" applyProtection="1">
      <alignment horizontal="center" vertical="center" wrapText="1"/>
      <protection locked="0"/>
    </xf>
    <xf numFmtId="166" fontId="24" fillId="7" borderId="1" xfId="0" applyNumberFormat="1" applyFont="1" applyFill="1" applyBorder="1" applyAlignment="1" applyProtection="1">
      <alignment horizontal="center" vertical="center" wrapText="1"/>
      <protection locked="0"/>
    </xf>
  </cellXfs>
  <cellStyles count="2">
    <cellStyle name="Денежный" xfId="1" builtinId="4"/>
    <cellStyle name="Обычный" xfId="0" builtinId="0"/>
  </cellStyles>
  <dxfs count="8">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1041;&#1072;&#1083;&#1072;&#1085;&#1089;%20&#1085;&#1072;%20&#1087;&#1086;&#1088;&#1090;&#1072;&#1083;\&#1041;&#1072;&#1083;&#1072;&#1085;&#1089;%20%20&#1103;&#1085;&#1074;&#1072;&#1088;&#1100;-&#1076;&#1077;&#1082;&#1072;&#1073;&#1088;&#1100;%202015&#1075;&#1086;&#1076;%20%20%20-%20&#1075;&#1072;&#1079;&#1077;&#1090;&#107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АнализФинСост-1"/>
      <sheetName val="АнализФинСост-2"/>
      <sheetName val="Приложение"/>
      <sheetName val="Лист1"/>
      <sheetName val="Лист2"/>
    </sheetNames>
    <sheetDataSet>
      <sheetData sheetId="0">
        <row r="8">
          <cell r="F8" t="str">
            <v>ОАО "Строительное Управление-187"</v>
          </cell>
        </row>
        <row r="9">
          <cell r="F9">
            <v>500041259</v>
          </cell>
        </row>
        <row r="10">
          <cell r="F10" t="str">
            <v>Строительство</v>
          </cell>
        </row>
        <row r="11">
          <cell r="F11" t="str">
            <v>Акционерная</v>
          </cell>
        </row>
        <row r="12">
          <cell r="F12" t="str">
            <v>Слонимский РИК</v>
          </cell>
        </row>
        <row r="13">
          <cell r="F13" t="str">
            <v>миллионов рублей</v>
          </cell>
        </row>
        <row r="14">
          <cell r="F14" t="str">
            <v>г.Слоним,ул.Торговая,2</v>
          </cell>
        </row>
        <row r="20">
          <cell r="O20" t="str">
            <v>31 декабря</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indexed="44"/>
  </sheetPr>
  <dimension ref="B1:AA104"/>
  <sheetViews>
    <sheetView topLeftCell="A61" workbookViewId="0">
      <selection activeCell="I28" sqref="I28:M28"/>
    </sheetView>
  </sheetViews>
  <sheetFormatPr defaultRowHeight="15" x14ac:dyDescent="0.25"/>
  <cols>
    <col min="1" max="2" width="0.85546875" style="9" customWidth="1"/>
    <col min="3" max="4" width="9.7109375" style="9" customWidth="1"/>
    <col min="5" max="5" width="12.140625" style="9" customWidth="1"/>
    <col min="6" max="6" width="6.5703125" style="9" customWidth="1"/>
    <col min="7" max="7" width="13.7109375" style="9" customWidth="1"/>
    <col min="8" max="8" width="7.5703125" style="9" customWidth="1"/>
    <col min="9" max="9" width="3.42578125" style="9" customWidth="1"/>
    <col min="10" max="10" width="3.7109375" style="9" customWidth="1"/>
    <col min="11" max="11" width="4.42578125" style="9" customWidth="1"/>
    <col min="12" max="12" width="5" style="9" customWidth="1"/>
    <col min="13" max="13" width="3.28515625" style="9" customWidth="1"/>
    <col min="14" max="14" width="3.5703125" style="9" customWidth="1"/>
    <col min="15" max="15" width="3.7109375" style="9" customWidth="1"/>
    <col min="16" max="16" width="4.42578125" style="9" customWidth="1"/>
    <col min="17" max="17" width="5" style="9" customWidth="1"/>
    <col min="18" max="18" width="3.28515625" style="9" customWidth="1"/>
    <col min="19" max="20" width="0.85546875" style="9" customWidth="1"/>
    <col min="21" max="21" width="12.140625" style="9" customWidth="1"/>
    <col min="22" max="22" width="10.5703125" style="9" customWidth="1"/>
    <col min="23" max="16384" width="9.140625" style="9"/>
  </cols>
  <sheetData>
    <row r="1" spans="2:25" s="1" customFormat="1" ht="6" customHeight="1" x14ac:dyDescent="0.25"/>
    <row r="2" spans="2:25" s="6" customFormat="1" ht="6" customHeight="1" x14ac:dyDescent="0.25">
      <c r="B2" s="2"/>
      <c r="C2" s="3"/>
      <c r="D2" s="3"/>
      <c r="E2" s="3"/>
      <c r="F2" s="3"/>
      <c r="G2" s="3"/>
      <c r="H2" s="4"/>
      <c r="I2" s="5"/>
      <c r="J2" s="5"/>
      <c r="K2" s="5"/>
      <c r="L2" s="5"/>
      <c r="M2" s="5"/>
      <c r="N2" s="5"/>
      <c r="O2" s="5"/>
      <c r="P2" s="5"/>
      <c r="Q2" s="5"/>
      <c r="R2" s="5"/>
      <c r="S2" s="5"/>
    </row>
    <row r="3" spans="2:25" s="6" customFormat="1" ht="74.25" customHeight="1" x14ac:dyDescent="0.25">
      <c r="B3" s="5"/>
      <c r="C3" s="7"/>
      <c r="D3" s="7"/>
      <c r="E3" s="7"/>
      <c r="F3" s="7"/>
      <c r="G3" s="7"/>
      <c r="H3" s="5"/>
      <c r="I3" s="5"/>
      <c r="J3" s="5"/>
      <c r="K3" s="5"/>
      <c r="L3" s="247" t="s">
        <v>60</v>
      </c>
      <c r="M3" s="247"/>
      <c r="N3" s="247"/>
      <c r="O3" s="247"/>
      <c r="P3" s="247"/>
      <c r="Q3" s="247"/>
      <c r="R3" s="247"/>
      <c r="S3" s="5"/>
    </row>
    <row r="4" spans="2:25" s="6" customFormat="1" ht="10.5" customHeight="1" x14ac:dyDescent="0.25">
      <c r="B4" s="5"/>
      <c r="C4" s="5"/>
      <c r="D4" s="5"/>
      <c r="E4" s="5"/>
      <c r="F4" s="5"/>
      <c r="G4" s="5"/>
      <c r="H4" s="5"/>
      <c r="I4" s="5"/>
      <c r="J4" s="5"/>
      <c r="K4" s="5"/>
      <c r="L4" s="5"/>
      <c r="M4" s="5"/>
      <c r="N4" s="5"/>
      <c r="O4" s="5"/>
      <c r="P4" s="5"/>
      <c r="Q4" s="5"/>
      <c r="R4" s="5"/>
      <c r="S4" s="5"/>
    </row>
    <row r="5" spans="2:25" ht="15" customHeight="1" x14ac:dyDescent="0.25">
      <c r="B5" s="5"/>
      <c r="C5" s="264" t="s">
        <v>0</v>
      </c>
      <c r="D5" s="264"/>
      <c r="E5" s="264"/>
      <c r="F5" s="264"/>
      <c r="G5" s="264"/>
      <c r="H5" s="264"/>
      <c r="I5" s="264"/>
      <c r="J5" s="264"/>
      <c r="K5" s="264"/>
      <c r="L5" s="264"/>
      <c r="M5" s="264"/>
      <c r="N5" s="264"/>
      <c r="O5" s="264"/>
      <c r="P5" s="264"/>
      <c r="Q5" s="264"/>
      <c r="R5" s="264"/>
      <c r="S5" s="8"/>
      <c r="U5" s="261">
        <v>40909</v>
      </c>
      <c r="V5" s="261"/>
    </row>
    <row r="6" spans="2:25" x14ac:dyDescent="0.25">
      <c r="B6" s="8"/>
      <c r="C6" s="13"/>
      <c r="D6" s="13"/>
      <c r="E6" s="13"/>
      <c r="F6" s="18" t="s">
        <v>65</v>
      </c>
      <c r="G6" s="262" t="s">
        <v>346</v>
      </c>
      <c r="H6" s="263"/>
      <c r="I6" s="263"/>
      <c r="J6" s="13"/>
      <c r="K6" s="13"/>
      <c r="L6" s="13"/>
      <c r="M6" s="13"/>
      <c r="N6" s="13"/>
      <c r="O6" s="14"/>
      <c r="P6" s="14"/>
      <c r="Q6" s="14"/>
      <c r="R6" s="14"/>
      <c r="S6" s="8"/>
      <c r="U6" s="261">
        <v>41274</v>
      </c>
      <c r="V6" s="261"/>
      <c r="W6" s="69"/>
    </row>
    <row r="7" spans="2:25" ht="10.5" customHeight="1" x14ac:dyDescent="0.25">
      <c r="B7" s="8"/>
      <c r="C7" s="265"/>
      <c r="D7" s="266"/>
      <c r="E7" s="266"/>
      <c r="F7" s="266"/>
      <c r="G7" s="266"/>
      <c r="H7" s="266"/>
      <c r="I7" s="8"/>
      <c r="J7" s="8"/>
      <c r="K7" s="8"/>
      <c r="L7" s="8"/>
      <c r="M7" s="8"/>
      <c r="N7" s="8"/>
      <c r="O7" s="8"/>
      <c r="P7" s="8"/>
      <c r="Q7" s="8"/>
      <c r="R7" s="8"/>
      <c r="S7" s="8"/>
    </row>
    <row r="8" spans="2:25" ht="15" customHeight="1" x14ac:dyDescent="0.25">
      <c r="B8" s="8"/>
      <c r="C8" s="244" t="s">
        <v>1</v>
      </c>
      <c r="D8" s="245"/>
      <c r="E8" s="246"/>
      <c r="F8" s="180" t="s">
        <v>280</v>
      </c>
      <c r="G8" s="181"/>
      <c r="H8" s="181"/>
      <c r="I8" s="181"/>
      <c r="J8" s="181"/>
      <c r="K8" s="181"/>
      <c r="L8" s="181"/>
      <c r="M8" s="181"/>
      <c r="N8" s="181"/>
      <c r="O8" s="181"/>
      <c r="P8" s="181"/>
      <c r="Q8" s="181"/>
      <c r="R8" s="182"/>
      <c r="S8" s="8"/>
      <c r="U8" s="73">
        <f>DAY(U5)</f>
        <v>1</v>
      </c>
      <c r="V8" s="73">
        <f>DAY(U6)</f>
        <v>31</v>
      </c>
      <c r="W8" s="74"/>
      <c r="X8" s="74"/>
      <c r="Y8" s="74"/>
    </row>
    <row r="9" spans="2:25" ht="15" customHeight="1" x14ac:dyDescent="0.25">
      <c r="B9" s="8"/>
      <c r="C9" s="244" t="s">
        <v>2</v>
      </c>
      <c r="D9" s="245"/>
      <c r="E9" s="246"/>
      <c r="F9" s="196">
        <v>500041259</v>
      </c>
      <c r="G9" s="181"/>
      <c r="H9" s="181"/>
      <c r="I9" s="181"/>
      <c r="J9" s="181"/>
      <c r="K9" s="181"/>
      <c r="L9" s="181"/>
      <c r="M9" s="181"/>
      <c r="N9" s="181"/>
      <c r="O9" s="181"/>
      <c r="P9" s="181"/>
      <c r="Q9" s="181"/>
      <c r="R9" s="182"/>
      <c r="S9" s="8"/>
      <c r="U9" s="73">
        <f>MONTH(U5)</f>
        <v>1</v>
      </c>
      <c r="V9" s="73">
        <f>MONTH(U6)</f>
        <v>12</v>
      </c>
      <c r="W9" s="74" t="str">
        <f>IF(U9=1,"январь",IF(U9=2,"февраль",IF(U9=3,"март",IF(U9=4,"апрель",IF(U9=5,"май",IF(U9=6,"июнь",IF(U9=7,"июль",W10)))))))</f>
        <v>январь</v>
      </c>
      <c r="X9" s="74" t="str">
        <f>IF(V9=1,"январь",IF(V9=2,"февраль",IF(V9=3,"март",IF(V9=4,"апрель",IF(V9=5,"май",IF(V9=6,"июнь",IF(V9=7,"июль",X10)))))))</f>
        <v>декабрь</v>
      </c>
      <c r="Y9" s="74"/>
    </row>
    <row r="10" spans="2:25" ht="15" customHeight="1" x14ac:dyDescent="0.25">
      <c r="B10" s="8"/>
      <c r="C10" s="244" t="s">
        <v>3</v>
      </c>
      <c r="D10" s="245"/>
      <c r="E10" s="246"/>
      <c r="F10" s="180" t="s">
        <v>281</v>
      </c>
      <c r="G10" s="181"/>
      <c r="H10" s="181"/>
      <c r="I10" s="181"/>
      <c r="J10" s="181"/>
      <c r="K10" s="181"/>
      <c r="L10" s="181"/>
      <c r="M10" s="181"/>
      <c r="N10" s="181"/>
      <c r="O10" s="181"/>
      <c r="P10" s="181"/>
      <c r="Q10" s="181"/>
      <c r="R10" s="182"/>
      <c r="S10" s="8"/>
      <c r="U10" s="73">
        <f>YEAR(U5)</f>
        <v>2012</v>
      </c>
      <c r="V10" s="73">
        <f>YEAR(U6)</f>
        <v>2012</v>
      </c>
      <c r="W10" s="74">
        <f>IF(U9=8,"август",IF(U9=9,"сентябрь",IF(U9=10,"октябрь",IF(U9=11,"ноябрь",IF(U9=12,"декабрь",0)))))</f>
        <v>0</v>
      </c>
      <c r="X10" s="74" t="str">
        <f>IF(V9=8,"август",IF(V9=9,"сентябрь",IF(V9=10,"октябрь",IF(V9=11,"ноябрь",IF(V9=12,"декабрь",0)))))</f>
        <v>декабрь</v>
      </c>
      <c r="Y10" s="74"/>
    </row>
    <row r="11" spans="2:25" ht="15" customHeight="1" x14ac:dyDescent="0.25">
      <c r="B11" s="8"/>
      <c r="C11" s="244" t="s">
        <v>4</v>
      </c>
      <c r="D11" s="245"/>
      <c r="E11" s="246"/>
      <c r="F11" s="180" t="s">
        <v>282</v>
      </c>
      <c r="G11" s="181"/>
      <c r="H11" s="181"/>
      <c r="I11" s="181"/>
      <c r="J11" s="181"/>
      <c r="K11" s="181"/>
      <c r="L11" s="181"/>
      <c r="M11" s="181"/>
      <c r="N11" s="181"/>
      <c r="O11" s="181"/>
      <c r="P11" s="181"/>
      <c r="Q11" s="181"/>
      <c r="R11" s="182"/>
      <c r="S11" s="8"/>
      <c r="U11" s="73"/>
      <c r="V11" s="74"/>
      <c r="W11" s="74"/>
      <c r="X11" s="74"/>
      <c r="Y11" s="74"/>
    </row>
    <row r="12" spans="2:25" ht="15" customHeight="1" x14ac:dyDescent="0.25">
      <c r="B12" s="8"/>
      <c r="C12" s="244" t="s">
        <v>5</v>
      </c>
      <c r="D12" s="245"/>
      <c r="E12" s="246"/>
      <c r="F12" s="180" t="s">
        <v>283</v>
      </c>
      <c r="G12" s="181"/>
      <c r="H12" s="181"/>
      <c r="I12" s="181"/>
      <c r="J12" s="181"/>
      <c r="K12" s="181"/>
      <c r="L12" s="181"/>
      <c r="M12" s="181"/>
      <c r="N12" s="181"/>
      <c r="O12" s="181"/>
      <c r="P12" s="181"/>
      <c r="Q12" s="181"/>
      <c r="R12" s="182"/>
      <c r="S12" s="8"/>
    </row>
    <row r="13" spans="2:25" ht="15" customHeight="1" x14ac:dyDescent="0.25">
      <c r="B13" s="8"/>
      <c r="C13" s="244" t="s">
        <v>6</v>
      </c>
      <c r="D13" s="245"/>
      <c r="E13" s="246"/>
      <c r="F13" s="180" t="s">
        <v>289</v>
      </c>
      <c r="G13" s="181"/>
      <c r="H13" s="181"/>
      <c r="I13" s="181"/>
      <c r="J13" s="181"/>
      <c r="K13" s="181"/>
      <c r="L13" s="181"/>
      <c r="M13" s="181"/>
      <c r="N13" s="181"/>
      <c r="O13" s="181"/>
      <c r="P13" s="181"/>
      <c r="Q13" s="181"/>
      <c r="R13" s="182"/>
      <c r="S13" s="8"/>
    </row>
    <row r="14" spans="2:25" x14ac:dyDescent="0.25">
      <c r="B14" s="8"/>
      <c r="C14" s="244" t="s">
        <v>7</v>
      </c>
      <c r="D14" s="245"/>
      <c r="E14" s="246"/>
      <c r="F14" s="180" t="s">
        <v>284</v>
      </c>
      <c r="G14" s="181"/>
      <c r="H14" s="181"/>
      <c r="I14" s="181"/>
      <c r="J14" s="181"/>
      <c r="K14" s="181"/>
      <c r="L14" s="181"/>
      <c r="M14" s="181"/>
      <c r="N14" s="181"/>
      <c r="O14" s="181"/>
      <c r="P14" s="181"/>
      <c r="Q14" s="181"/>
      <c r="R14" s="182"/>
      <c r="S14" s="8"/>
    </row>
    <row r="15" spans="2:25" ht="10.5" customHeight="1" x14ac:dyDescent="0.25">
      <c r="B15" s="8"/>
      <c r="C15" s="8"/>
      <c r="D15" s="8"/>
      <c r="E15" s="8"/>
      <c r="F15" s="8"/>
      <c r="G15" s="8"/>
      <c r="H15" s="8"/>
      <c r="I15" s="8"/>
      <c r="J15" s="8"/>
      <c r="K15" s="8"/>
      <c r="L15" s="8"/>
      <c r="M15" s="8"/>
      <c r="N15" s="8"/>
      <c r="O15" s="8"/>
      <c r="P15" s="8"/>
      <c r="Q15" s="8"/>
      <c r="R15" s="8"/>
      <c r="S15" s="8"/>
    </row>
    <row r="16" spans="2:25" x14ac:dyDescent="0.25">
      <c r="B16" s="8"/>
      <c r="C16" s="10"/>
      <c r="D16" s="10"/>
      <c r="E16" s="10"/>
      <c r="F16" s="10"/>
      <c r="G16" s="10"/>
      <c r="H16" s="8"/>
      <c r="I16" s="244" t="s">
        <v>8</v>
      </c>
      <c r="J16" s="245"/>
      <c r="K16" s="245"/>
      <c r="L16" s="245"/>
      <c r="M16" s="246"/>
      <c r="N16" s="267"/>
      <c r="O16" s="268"/>
      <c r="P16" s="268"/>
      <c r="Q16" s="268"/>
      <c r="R16" s="269"/>
      <c r="S16" s="8"/>
      <c r="U16" s="11"/>
    </row>
    <row r="17" spans="2:24" x14ac:dyDescent="0.25">
      <c r="B17" s="8"/>
      <c r="C17" s="10"/>
      <c r="D17" s="10"/>
      <c r="E17" s="10"/>
      <c r="F17" s="10"/>
      <c r="G17" s="10"/>
      <c r="H17" s="8"/>
      <c r="I17" s="244" t="s">
        <v>9</v>
      </c>
      <c r="J17" s="245"/>
      <c r="K17" s="245"/>
      <c r="L17" s="245"/>
      <c r="M17" s="246"/>
      <c r="N17" s="267"/>
      <c r="O17" s="268"/>
      <c r="P17" s="268"/>
      <c r="Q17" s="268"/>
      <c r="R17" s="269"/>
      <c r="S17" s="8"/>
    </row>
    <row r="18" spans="2:24" x14ac:dyDescent="0.25">
      <c r="B18" s="8"/>
      <c r="C18" s="10"/>
      <c r="D18" s="10"/>
      <c r="E18" s="10"/>
      <c r="F18" s="10"/>
      <c r="G18" s="10"/>
      <c r="H18" s="8"/>
      <c r="I18" s="244" t="s">
        <v>10</v>
      </c>
      <c r="J18" s="245"/>
      <c r="K18" s="245"/>
      <c r="L18" s="245"/>
      <c r="M18" s="246"/>
      <c r="N18" s="267"/>
      <c r="O18" s="268"/>
      <c r="P18" s="268"/>
      <c r="Q18" s="268"/>
      <c r="R18" s="269"/>
      <c r="S18" s="8"/>
    </row>
    <row r="19" spans="2:24" ht="10.5" customHeight="1" x14ac:dyDescent="0.25">
      <c r="B19" s="8"/>
      <c r="C19" s="8"/>
      <c r="D19" s="8"/>
      <c r="E19" s="8"/>
      <c r="F19" s="8"/>
      <c r="G19" s="8"/>
      <c r="H19" s="8"/>
      <c r="I19" s="8"/>
      <c r="J19" s="8"/>
      <c r="K19" s="8"/>
      <c r="L19" s="8"/>
      <c r="M19" s="8"/>
      <c r="N19" s="8"/>
      <c r="O19" s="8"/>
      <c r="P19" s="8"/>
      <c r="Q19" s="8"/>
      <c r="R19" s="8"/>
      <c r="S19" s="8"/>
    </row>
    <row r="20" spans="2:24" ht="15" customHeight="1" x14ac:dyDescent="0.25">
      <c r="B20" s="8"/>
      <c r="C20" s="228" t="s">
        <v>11</v>
      </c>
      <c r="D20" s="229"/>
      <c r="E20" s="229"/>
      <c r="F20" s="229"/>
      <c r="G20" s="230"/>
      <c r="H20" s="234" t="s">
        <v>12</v>
      </c>
      <c r="I20" s="97" t="s">
        <v>61</v>
      </c>
      <c r="J20" s="239" t="s">
        <v>290</v>
      </c>
      <c r="K20" s="239"/>
      <c r="L20" s="239"/>
      <c r="M20" s="98"/>
      <c r="N20" s="99" t="s">
        <v>132</v>
      </c>
      <c r="O20" s="242" t="s">
        <v>290</v>
      </c>
      <c r="P20" s="242"/>
      <c r="Q20" s="242"/>
      <c r="R20" s="243"/>
      <c r="S20" s="8"/>
    </row>
    <row r="21" spans="2:24" x14ac:dyDescent="0.25">
      <c r="B21" s="8"/>
      <c r="C21" s="231"/>
      <c r="D21" s="232"/>
      <c r="E21" s="232"/>
      <c r="F21" s="232"/>
      <c r="G21" s="233"/>
      <c r="H21" s="235"/>
      <c r="I21" s="183" t="s">
        <v>347</v>
      </c>
      <c r="J21" s="184"/>
      <c r="K21" s="184"/>
      <c r="L21" s="184"/>
      <c r="M21" s="185"/>
      <c r="N21" s="240" t="s">
        <v>341</v>
      </c>
      <c r="O21" s="241"/>
      <c r="P21" s="100"/>
      <c r="Q21" s="101"/>
      <c r="R21" s="102"/>
      <c r="S21" s="8"/>
    </row>
    <row r="22" spans="2:24" x14ac:dyDescent="0.25">
      <c r="B22" s="8"/>
      <c r="C22" s="236">
        <v>1</v>
      </c>
      <c r="D22" s="237"/>
      <c r="E22" s="237"/>
      <c r="F22" s="237"/>
      <c r="G22" s="238"/>
      <c r="H22" s="103">
        <v>2</v>
      </c>
      <c r="I22" s="236">
        <v>3</v>
      </c>
      <c r="J22" s="237"/>
      <c r="K22" s="237"/>
      <c r="L22" s="237"/>
      <c r="M22" s="238"/>
      <c r="N22" s="236">
        <v>4</v>
      </c>
      <c r="O22" s="237"/>
      <c r="P22" s="237"/>
      <c r="Q22" s="237"/>
      <c r="R22" s="238"/>
      <c r="S22" s="8"/>
    </row>
    <row r="23" spans="2:24" x14ac:dyDescent="0.25">
      <c r="B23" s="8"/>
      <c r="C23" s="258" t="s">
        <v>13</v>
      </c>
      <c r="D23" s="259"/>
      <c r="E23" s="259"/>
      <c r="F23" s="259"/>
      <c r="G23" s="259"/>
      <c r="H23" s="40"/>
      <c r="I23" s="256"/>
      <c r="J23" s="256"/>
      <c r="K23" s="256"/>
      <c r="L23" s="256"/>
      <c r="M23" s="256"/>
      <c r="N23" s="256"/>
      <c r="O23" s="256"/>
      <c r="P23" s="256"/>
      <c r="Q23" s="256"/>
      <c r="R23" s="257"/>
      <c r="S23" s="8"/>
      <c r="X23" s="12"/>
    </row>
    <row r="24" spans="2:24" x14ac:dyDescent="0.25">
      <c r="B24" s="8"/>
      <c r="C24" s="206" t="s">
        <v>14</v>
      </c>
      <c r="D24" s="207"/>
      <c r="E24" s="207"/>
      <c r="F24" s="207"/>
      <c r="G24" s="227"/>
      <c r="H24" s="104">
        <v>110</v>
      </c>
      <c r="I24" s="209">
        <v>226</v>
      </c>
      <c r="J24" s="208"/>
      <c r="K24" s="208"/>
      <c r="L24" s="208"/>
      <c r="M24" s="210"/>
      <c r="N24" s="209">
        <v>247</v>
      </c>
      <c r="O24" s="208"/>
      <c r="P24" s="208"/>
      <c r="Q24" s="208"/>
      <c r="R24" s="210"/>
      <c r="S24" s="8"/>
      <c r="U24" s="42" t="s">
        <v>134</v>
      </c>
    </row>
    <row r="25" spans="2:24" x14ac:dyDescent="0.25">
      <c r="B25" s="8"/>
      <c r="C25" s="196" t="s">
        <v>15</v>
      </c>
      <c r="D25" s="181"/>
      <c r="E25" s="181"/>
      <c r="F25" s="181"/>
      <c r="G25" s="182"/>
      <c r="H25" s="105">
        <v>120</v>
      </c>
      <c r="I25" s="193"/>
      <c r="J25" s="194"/>
      <c r="K25" s="194"/>
      <c r="L25" s="194"/>
      <c r="M25" s="195"/>
      <c r="N25" s="193">
        <v>0</v>
      </c>
      <c r="O25" s="194"/>
      <c r="P25" s="194"/>
      <c r="Q25" s="194"/>
      <c r="R25" s="195"/>
      <c r="S25" s="8"/>
      <c r="U25" s="42" t="s">
        <v>135</v>
      </c>
    </row>
    <row r="26" spans="2:24" x14ac:dyDescent="0.25">
      <c r="B26" s="8"/>
      <c r="C26" s="201" t="s">
        <v>16</v>
      </c>
      <c r="D26" s="202"/>
      <c r="E26" s="202"/>
      <c r="F26" s="202"/>
      <c r="G26" s="260"/>
      <c r="H26" s="103">
        <v>130</v>
      </c>
      <c r="I26" s="204">
        <f>SUM(I28:M30)</f>
        <v>0</v>
      </c>
      <c r="J26" s="203"/>
      <c r="K26" s="203"/>
      <c r="L26" s="203"/>
      <c r="M26" s="203"/>
      <c r="N26" s="193">
        <f>SUM(N28:R30)</f>
        <v>0</v>
      </c>
      <c r="O26" s="194"/>
      <c r="P26" s="194"/>
      <c r="Q26" s="194"/>
      <c r="R26" s="195"/>
      <c r="S26" s="8"/>
      <c r="U26" s="43" t="s">
        <v>136</v>
      </c>
    </row>
    <row r="27" spans="2:24" x14ac:dyDescent="0.25">
      <c r="B27" s="8"/>
      <c r="C27" s="201" t="s">
        <v>66</v>
      </c>
      <c r="D27" s="202"/>
      <c r="E27" s="202"/>
      <c r="F27" s="202"/>
      <c r="G27" s="202"/>
      <c r="H27" s="103"/>
      <c r="I27" s="203"/>
      <c r="J27" s="203"/>
      <c r="K27" s="203"/>
      <c r="L27" s="203"/>
      <c r="M27" s="203"/>
      <c r="N27" s="204"/>
      <c r="O27" s="203"/>
      <c r="P27" s="203"/>
      <c r="Q27" s="203"/>
      <c r="R27" s="205"/>
      <c r="S27" s="8"/>
      <c r="U27" s="44"/>
    </row>
    <row r="28" spans="2:24" x14ac:dyDescent="0.25">
      <c r="B28" s="8"/>
      <c r="C28" s="206" t="s">
        <v>67</v>
      </c>
      <c r="D28" s="207"/>
      <c r="E28" s="207"/>
      <c r="F28" s="207"/>
      <c r="G28" s="207"/>
      <c r="H28" s="104">
        <v>131</v>
      </c>
      <c r="I28" s="208">
        <v>0</v>
      </c>
      <c r="J28" s="208"/>
      <c r="K28" s="208"/>
      <c r="L28" s="208"/>
      <c r="M28" s="208"/>
      <c r="N28" s="209">
        <v>0</v>
      </c>
      <c r="O28" s="208"/>
      <c r="P28" s="208"/>
      <c r="Q28" s="208"/>
      <c r="R28" s="210"/>
      <c r="S28" s="8"/>
      <c r="U28" s="45"/>
    </row>
    <row r="29" spans="2:24" x14ac:dyDescent="0.25">
      <c r="B29" s="8"/>
      <c r="C29" s="206" t="s">
        <v>68</v>
      </c>
      <c r="D29" s="207"/>
      <c r="E29" s="207"/>
      <c r="F29" s="207"/>
      <c r="G29" s="227"/>
      <c r="H29" s="104">
        <v>132</v>
      </c>
      <c r="I29" s="209">
        <v>0</v>
      </c>
      <c r="J29" s="208"/>
      <c r="K29" s="208"/>
      <c r="L29" s="208"/>
      <c r="M29" s="208"/>
      <c r="N29" s="209">
        <v>0</v>
      </c>
      <c r="O29" s="208"/>
      <c r="P29" s="208"/>
      <c r="Q29" s="208"/>
      <c r="R29" s="210"/>
      <c r="S29" s="8"/>
      <c r="U29" s="45"/>
    </row>
    <row r="30" spans="2:24" x14ac:dyDescent="0.25">
      <c r="B30" s="8"/>
      <c r="C30" s="196" t="s">
        <v>69</v>
      </c>
      <c r="D30" s="181"/>
      <c r="E30" s="181"/>
      <c r="F30" s="181"/>
      <c r="G30" s="182"/>
      <c r="H30" s="105">
        <v>133</v>
      </c>
      <c r="I30" s="193">
        <v>0</v>
      </c>
      <c r="J30" s="194"/>
      <c r="K30" s="194"/>
      <c r="L30" s="194"/>
      <c r="M30" s="195"/>
      <c r="N30" s="193">
        <v>0</v>
      </c>
      <c r="O30" s="194"/>
      <c r="P30" s="194"/>
      <c r="Q30" s="194"/>
      <c r="R30" s="195"/>
      <c r="S30" s="8"/>
      <c r="U30" s="46"/>
    </row>
    <row r="31" spans="2:24" x14ac:dyDescent="0.25">
      <c r="B31" s="8"/>
      <c r="C31" s="196" t="s">
        <v>17</v>
      </c>
      <c r="D31" s="181"/>
      <c r="E31" s="181"/>
      <c r="F31" s="181"/>
      <c r="G31" s="182"/>
      <c r="H31" s="105">
        <v>140</v>
      </c>
      <c r="I31" s="193">
        <v>110</v>
      </c>
      <c r="J31" s="194"/>
      <c r="K31" s="194"/>
      <c r="L31" s="194"/>
      <c r="M31" s="195"/>
      <c r="N31" s="193">
        <v>1E-4</v>
      </c>
      <c r="O31" s="194"/>
      <c r="P31" s="194"/>
      <c r="Q31" s="194"/>
      <c r="R31" s="195"/>
      <c r="S31" s="8"/>
      <c r="U31" s="42" t="s">
        <v>137</v>
      </c>
    </row>
    <row r="32" spans="2:24" x14ac:dyDescent="0.25">
      <c r="B32" s="8"/>
      <c r="C32" s="196" t="s">
        <v>18</v>
      </c>
      <c r="D32" s="181"/>
      <c r="E32" s="181"/>
      <c r="F32" s="181"/>
      <c r="G32" s="182"/>
      <c r="H32" s="105">
        <v>150</v>
      </c>
      <c r="I32" s="193">
        <v>0</v>
      </c>
      <c r="J32" s="194"/>
      <c r="K32" s="194"/>
      <c r="L32" s="194"/>
      <c r="M32" s="195"/>
      <c r="N32" s="193">
        <v>0</v>
      </c>
      <c r="O32" s="194"/>
      <c r="P32" s="194"/>
      <c r="Q32" s="194"/>
      <c r="R32" s="195"/>
      <c r="S32" s="8"/>
      <c r="U32" s="42" t="s">
        <v>138</v>
      </c>
    </row>
    <row r="33" spans="2:22" x14ac:dyDescent="0.25">
      <c r="B33" s="8"/>
      <c r="C33" s="196" t="s">
        <v>19</v>
      </c>
      <c r="D33" s="181"/>
      <c r="E33" s="181"/>
      <c r="F33" s="181"/>
      <c r="G33" s="182"/>
      <c r="H33" s="105">
        <v>160</v>
      </c>
      <c r="I33" s="193">
        <v>0</v>
      </c>
      <c r="J33" s="194"/>
      <c r="K33" s="194"/>
      <c r="L33" s="194"/>
      <c r="M33" s="195"/>
      <c r="N33" s="193">
        <v>0</v>
      </c>
      <c r="O33" s="194"/>
      <c r="P33" s="194"/>
      <c r="Q33" s="194"/>
      <c r="R33" s="195"/>
      <c r="S33" s="8"/>
      <c r="U33" s="42" t="s">
        <v>139</v>
      </c>
    </row>
    <row r="34" spans="2:22" x14ac:dyDescent="0.25">
      <c r="B34" s="8"/>
      <c r="C34" s="196" t="s">
        <v>20</v>
      </c>
      <c r="D34" s="181"/>
      <c r="E34" s="181"/>
      <c r="F34" s="181"/>
      <c r="G34" s="182"/>
      <c r="H34" s="105">
        <v>170</v>
      </c>
      <c r="I34" s="193">
        <v>0</v>
      </c>
      <c r="J34" s="194"/>
      <c r="K34" s="194"/>
      <c r="L34" s="194"/>
      <c r="M34" s="195"/>
      <c r="N34" s="193">
        <v>0</v>
      </c>
      <c r="O34" s="194"/>
      <c r="P34" s="194"/>
      <c r="Q34" s="194"/>
      <c r="R34" s="195"/>
      <c r="S34" s="8"/>
      <c r="U34" s="42" t="s">
        <v>140</v>
      </c>
      <c r="V34" s="42" t="s">
        <v>141</v>
      </c>
    </row>
    <row r="35" spans="2:22" x14ac:dyDescent="0.25">
      <c r="B35" s="8"/>
      <c r="C35" s="196" t="s">
        <v>21</v>
      </c>
      <c r="D35" s="181"/>
      <c r="E35" s="181"/>
      <c r="F35" s="181"/>
      <c r="G35" s="182"/>
      <c r="H35" s="105">
        <v>180</v>
      </c>
      <c r="I35" s="193">
        <v>0</v>
      </c>
      <c r="J35" s="194"/>
      <c r="K35" s="194"/>
      <c r="L35" s="194"/>
      <c r="M35" s="195"/>
      <c r="N35" s="193">
        <v>0</v>
      </c>
      <c r="O35" s="194"/>
      <c r="P35" s="194"/>
      <c r="Q35" s="194"/>
      <c r="R35" s="195"/>
      <c r="S35" s="8"/>
      <c r="U35" s="43" t="s">
        <v>142</v>
      </c>
    </row>
    <row r="36" spans="2:22" s="20" customFormat="1" ht="15.75" x14ac:dyDescent="0.25">
      <c r="B36" s="19"/>
      <c r="C36" s="248" t="s">
        <v>22</v>
      </c>
      <c r="D36" s="249"/>
      <c r="E36" s="249"/>
      <c r="F36" s="249"/>
      <c r="G36" s="250"/>
      <c r="H36" s="106">
        <v>190</v>
      </c>
      <c r="I36" s="251">
        <f>SUM(I24:M26,I31:M35)</f>
        <v>336</v>
      </c>
      <c r="J36" s="252"/>
      <c r="K36" s="252"/>
      <c r="L36" s="252"/>
      <c r="M36" s="253"/>
      <c r="N36" s="251">
        <f>SUM(N24:R26,N31:R35)</f>
        <v>247.0001</v>
      </c>
      <c r="O36" s="252"/>
      <c r="P36" s="252"/>
      <c r="Q36" s="252"/>
      <c r="R36" s="253"/>
      <c r="S36" s="19"/>
      <c r="U36" s="44"/>
    </row>
    <row r="37" spans="2:22" x14ac:dyDescent="0.25">
      <c r="B37" s="8"/>
      <c r="C37" s="211" t="s">
        <v>23</v>
      </c>
      <c r="D37" s="212"/>
      <c r="E37" s="212"/>
      <c r="F37" s="212"/>
      <c r="G37" s="212"/>
      <c r="H37" s="107"/>
      <c r="I37" s="218"/>
      <c r="J37" s="218"/>
      <c r="K37" s="218"/>
      <c r="L37" s="218"/>
      <c r="M37" s="218"/>
      <c r="N37" s="218"/>
      <c r="O37" s="218"/>
      <c r="P37" s="218"/>
      <c r="Q37" s="218"/>
      <c r="R37" s="254"/>
      <c r="S37" s="8"/>
      <c r="U37" s="46"/>
    </row>
    <row r="38" spans="2:22" x14ac:dyDescent="0.25">
      <c r="B38" s="8"/>
      <c r="C38" s="206" t="s">
        <v>24</v>
      </c>
      <c r="D38" s="207"/>
      <c r="E38" s="207"/>
      <c r="F38" s="207"/>
      <c r="G38" s="227"/>
      <c r="H38" s="104">
        <v>210</v>
      </c>
      <c r="I38" s="209">
        <f>I40</f>
        <v>49</v>
      </c>
      <c r="J38" s="208"/>
      <c r="K38" s="208"/>
      <c r="L38" s="208"/>
      <c r="M38" s="210"/>
      <c r="N38" s="209">
        <v>50</v>
      </c>
      <c r="O38" s="208"/>
      <c r="P38" s="208"/>
      <c r="Q38" s="208"/>
      <c r="R38" s="210"/>
      <c r="S38" s="8"/>
      <c r="U38" s="42"/>
    </row>
    <row r="39" spans="2:22" ht="15" customHeight="1" x14ac:dyDescent="0.25">
      <c r="B39" s="8"/>
      <c r="C39" s="201" t="s">
        <v>66</v>
      </c>
      <c r="D39" s="202"/>
      <c r="E39" s="202"/>
      <c r="F39" s="202"/>
      <c r="G39" s="202"/>
      <c r="H39" s="103"/>
      <c r="I39" s="204"/>
      <c r="J39" s="203"/>
      <c r="K39" s="203"/>
      <c r="L39" s="203"/>
      <c r="M39" s="205"/>
      <c r="N39" s="204"/>
      <c r="O39" s="203"/>
      <c r="P39" s="203"/>
      <c r="Q39" s="203"/>
      <c r="R39" s="205"/>
      <c r="S39" s="8"/>
      <c r="U39" s="47"/>
    </row>
    <row r="40" spans="2:22" ht="15" customHeight="1" x14ac:dyDescent="0.25">
      <c r="B40" s="8"/>
      <c r="C40" s="206" t="s">
        <v>71</v>
      </c>
      <c r="D40" s="207"/>
      <c r="E40" s="207"/>
      <c r="F40" s="207"/>
      <c r="G40" s="207"/>
      <c r="H40" s="104">
        <v>211</v>
      </c>
      <c r="I40" s="209">
        <v>49</v>
      </c>
      <c r="J40" s="208"/>
      <c r="K40" s="208"/>
      <c r="L40" s="208"/>
      <c r="M40" s="210"/>
      <c r="N40" s="209">
        <v>50</v>
      </c>
      <c r="O40" s="208"/>
      <c r="P40" s="208"/>
      <c r="Q40" s="208"/>
      <c r="R40" s="210"/>
      <c r="S40" s="8"/>
      <c r="U40" s="48" t="s">
        <v>143</v>
      </c>
    </row>
    <row r="41" spans="2:22" x14ac:dyDescent="0.25">
      <c r="B41" s="8"/>
      <c r="C41" s="196" t="s">
        <v>70</v>
      </c>
      <c r="D41" s="181"/>
      <c r="E41" s="181"/>
      <c r="F41" s="181"/>
      <c r="G41" s="182"/>
      <c r="H41" s="105">
        <v>212</v>
      </c>
      <c r="I41" s="193">
        <v>0</v>
      </c>
      <c r="J41" s="194"/>
      <c r="K41" s="194"/>
      <c r="L41" s="194"/>
      <c r="M41" s="195"/>
      <c r="N41" s="193">
        <v>0</v>
      </c>
      <c r="O41" s="194"/>
      <c r="P41" s="194"/>
      <c r="Q41" s="194"/>
      <c r="R41" s="195"/>
      <c r="S41" s="8"/>
      <c r="U41" s="42" t="s">
        <v>144</v>
      </c>
    </row>
    <row r="42" spans="2:22" x14ac:dyDescent="0.25">
      <c r="B42" s="8"/>
      <c r="C42" s="196" t="s">
        <v>72</v>
      </c>
      <c r="D42" s="181"/>
      <c r="E42" s="181"/>
      <c r="F42" s="181"/>
      <c r="G42" s="182"/>
      <c r="H42" s="105">
        <v>213</v>
      </c>
      <c r="I42" s="193">
        <v>0</v>
      </c>
      <c r="J42" s="194"/>
      <c r="K42" s="194"/>
      <c r="L42" s="194"/>
      <c r="M42" s="195"/>
      <c r="N42" s="193">
        <v>0</v>
      </c>
      <c r="O42" s="194"/>
      <c r="P42" s="194"/>
      <c r="Q42" s="194"/>
      <c r="R42" s="195"/>
      <c r="S42" s="8"/>
      <c r="U42" s="42" t="s">
        <v>145</v>
      </c>
    </row>
    <row r="43" spans="2:22" x14ac:dyDescent="0.25">
      <c r="B43" s="8"/>
      <c r="C43" s="196" t="s">
        <v>73</v>
      </c>
      <c r="D43" s="181"/>
      <c r="E43" s="181"/>
      <c r="F43" s="181"/>
      <c r="G43" s="182"/>
      <c r="H43" s="105">
        <v>214</v>
      </c>
      <c r="I43" s="193">
        <v>0</v>
      </c>
      <c r="J43" s="194"/>
      <c r="K43" s="194"/>
      <c r="L43" s="194"/>
      <c r="M43" s="195"/>
      <c r="N43" s="193">
        <v>0</v>
      </c>
      <c r="O43" s="194"/>
      <c r="P43" s="194"/>
      <c r="Q43" s="194"/>
      <c r="R43" s="195"/>
      <c r="S43" s="8"/>
      <c r="U43" s="42" t="s">
        <v>147</v>
      </c>
      <c r="V43" s="42" t="s">
        <v>146</v>
      </c>
    </row>
    <row r="44" spans="2:22" x14ac:dyDescent="0.25">
      <c r="B44" s="8"/>
      <c r="C44" s="196" t="s">
        <v>74</v>
      </c>
      <c r="D44" s="181"/>
      <c r="E44" s="181"/>
      <c r="F44" s="181"/>
      <c r="G44" s="182"/>
      <c r="H44" s="105">
        <v>215</v>
      </c>
      <c r="I44" s="193">
        <v>0</v>
      </c>
      <c r="J44" s="194"/>
      <c r="K44" s="194"/>
      <c r="L44" s="194"/>
      <c r="M44" s="195"/>
      <c r="N44" s="193">
        <v>0</v>
      </c>
      <c r="O44" s="194"/>
      <c r="P44" s="194"/>
      <c r="Q44" s="194"/>
      <c r="R44" s="195"/>
      <c r="S44" s="8"/>
      <c r="U44" s="42" t="s">
        <v>148</v>
      </c>
    </row>
    <row r="45" spans="2:22" x14ac:dyDescent="0.25">
      <c r="B45" s="8"/>
      <c r="C45" s="196" t="s">
        <v>75</v>
      </c>
      <c r="D45" s="181"/>
      <c r="E45" s="181"/>
      <c r="F45" s="181"/>
      <c r="G45" s="182"/>
      <c r="H45" s="105">
        <v>216</v>
      </c>
      <c r="I45" s="193">
        <v>0</v>
      </c>
      <c r="J45" s="194"/>
      <c r="K45" s="194"/>
      <c r="L45" s="194"/>
      <c r="M45" s="195"/>
      <c r="N45" s="193">
        <v>0</v>
      </c>
      <c r="O45" s="194"/>
      <c r="P45" s="194"/>
      <c r="Q45" s="194"/>
      <c r="R45" s="195"/>
      <c r="S45" s="8"/>
      <c r="U45" s="43"/>
    </row>
    <row r="46" spans="2:22" x14ac:dyDescent="0.25">
      <c r="B46" s="8"/>
      <c r="C46" s="196" t="s">
        <v>25</v>
      </c>
      <c r="D46" s="181"/>
      <c r="E46" s="181"/>
      <c r="F46" s="181"/>
      <c r="G46" s="182"/>
      <c r="H46" s="105">
        <v>220</v>
      </c>
      <c r="I46" s="193">
        <v>0</v>
      </c>
      <c r="J46" s="194"/>
      <c r="K46" s="194"/>
      <c r="L46" s="194"/>
      <c r="M46" s="195"/>
      <c r="N46" s="193">
        <v>0</v>
      </c>
      <c r="O46" s="194"/>
      <c r="P46" s="194"/>
      <c r="Q46" s="194"/>
      <c r="R46" s="195"/>
      <c r="S46" s="8"/>
      <c r="U46" s="42" t="s">
        <v>149</v>
      </c>
    </row>
    <row r="47" spans="2:22" x14ac:dyDescent="0.25">
      <c r="B47" s="8"/>
      <c r="C47" s="196" t="s">
        <v>26</v>
      </c>
      <c r="D47" s="181"/>
      <c r="E47" s="181"/>
      <c r="F47" s="181"/>
      <c r="G47" s="182"/>
      <c r="H47" s="105">
        <v>230</v>
      </c>
      <c r="I47" s="193">
        <v>61</v>
      </c>
      <c r="J47" s="194"/>
      <c r="K47" s="194"/>
      <c r="L47" s="194"/>
      <c r="M47" s="195"/>
      <c r="N47" s="193">
        <v>62</v>
      </c>
      <c r="O47" s="194"/>
      <c r="P47" s="194"/>
      <c r="Q47" s="194"/>
      <c r="R47" s="195"/>
      <c r="S47" s="8"/>
      <c r="U47" s="43" t="s">
        <v>142</v>
      </c>
    </row>
    <row r="48" spans="2:22" ht="30" customHeight="1" x14ac:dyDescent="0.25">
      <c r="B48" s="8"/>
      <c r="C48" s="196" t="s">
        <v>27</v>
      </c>
      <c r="D48" s="181"/>
      <c r="E48" s="181"/>
      <c r="F48" s="181"/>
      <c r="G48" s="182"/>
      <c r="H48" s="105">
        <v>240</v>
      </c>
      <c r="I48" s="193">
        <v>7</v>
      </c>
      <c r="J48" s="194"/>
      <c r="K48" s="194"/>
      <c r="L48" s="194"/>
      <c r="M48" s="195"/>
      <c r="N48" s="193">
        <v>5</v>
      </c>
      <c r="O48" s="194"/>
      <c r="P48" s="194"/>
      <c r="Q48" s="194"/>
      <c r="R48" s="195"/>
      <c r="S48" s="8"/>
      <c r="U48" s="42" t="s">
        <v>150</v>
      </c>
    </row>
    <row r="49" spans="2:27" x14ac:dyDescent="0.25">
      <c r="B49" s="8"/>
      <c r="C49" s="196" t="s">
        <v>28</v>
      </c>
      <c r="D49" s="181"/>
      <c r="E49" s="181"/>
      <c r="F49" s="181"/>
      <c r="G49" s="182"/>
      <c r="H49" s="105">
        <v>250</v>
      </c>
      <c r="I49" s="193">
        <f>518+51</f>
        <v>569</v>
      </c>
      <c r="J49" s="194"/>
      <c r="K49" s="194"/>
      <c r="L49" s="194"/>
      <c r="M49" s="195"/>
      <c r="N49" s="193">
        <v>450</v>
      </c>
      <c r="O49" s="194"/>
      <c r="P49" s="194"/>
      <c r="Q49" s="194"/>
      <c r="R49" s="195"/>
      <c r="S49" s="8"/>
      <c r="U49" s="42" t="s">
        <v>140</v>
      </c>
      <c r="V49" s="42" t="s">
        <v>141</v>
      </c>
    </row>
    <row r="50" spans="2:27" x14ac:dyDescent="0.25">
      <c r="B50" s="8"/>
      <c r="C50" s="196" t="s">
        <v>29</v>
      </c>
      <c r="D50" s="181"/>
      <c r="E50" s="181"/>
      <c r="F50" s="181"/>
      <c r="G50" s="182"/>
      <c r="H50" s="105">
        <v>260</v>
      </c>
      <c r="I50" s="193">
        <v>0</v>
      </c>
      <c r="J50" s="194"/>
      <c r="K50" s="194"/>
      <c r="L50" s="194"/>
      <c r="M50" s="195"/>
      <c r="N50" s="193">
        <v>0</v>
      </c>
      <c r="O50" s="194"/>
      <c r="P50" s="194"/>
      <c r="Q50" s="194"/>
      <c r="R50" s="195"/>
      <c r="S50" s="8"/>
      <c r="U50" s="42" t="s">
        <v>151</v>
      </c>
      <c r="V50" s="42" t="s">
        <v>152</v>
      </c>
    </row>
    <row r="51" spans="2:27" x14ac:dyDescent="0.25">
      <c r="B51" s="8"/>
      <c r="C51" s="196" t="s">
        <v>30</v>
      </c>
      <c r="D51" s="181"/>
      <c r="E51" s="181"/>
      <c r="F51" s="181"/>
      <c r="G51" s="182"/>
      <c r="H51" s="105">
        <v>270</v>
      </c>
      <c r="I51" s="193">
        <v>0</v>
      </c>
      <c r="J51" s="194"/>
      <c r="K51" s="194"/>
      <c r="L51" s="194"/>
      <c r="M51" s="195"/>
      <c r="N51" s="193">
        <v>1</v>
      </c>
      <c r="O51" s="194"/>
      <c r="P51" s="194"/>
      <c r="Q51" s="194"/>
      <c r="R51" s="195"/>
      <c r="S51" s="8"/>
      <c r="U51" s="178" t="s">
        <v>153</v>
      </c>
      <c r="V51" s="179"/>
    </row>
    <row r="52" spans="2:27" x14ac:dyDescent="0.25">
      <c r="B52" s="8"/>
      <c r="C52" s="180" t="s">
        <v>285</v>
      </c>
      <c r="D52" s="181"/>
      <c r="E52" s="181"/>
      <c r="F52" s="181"/>
      <c r="G52" s="182"/>
      <c r="H52" s="105">
        <v>280</v>
      </c>
      <c r="I52" s="193"/>
      <c r="J52" s="194"/>
      <c r="K52" s="194"/>
      <c r="L52" s="194"/>
      <c r="M52" s="195"/>
      <c r="N52" s="193"/>
      <c r="O52" s="194"/>
      <c r="P52" s="194"/>
      <c r="Q52" s="194"/>
      <c r="R52" s="195"/>
      <c r="S52" s="8"/>
      <c r="U52" s="43" t="s">
        <v>154</v>
      </c>
    </row>
    <row r="53" spans="2:27" s="20" customFormat="1" ht="15.75" x14ac:dyDescent="0.25">
      <c r="B53" s="19"/>
      <c r="C53" s="188" t="s">
        <v>31</v>
      </c>
      <c r="D53" s="188"/>
      <c r="E53" s="188"/>
      <c r="F53" s="188"/>
      <c r="G53" s="188"/>
      <c r="H53" s="108">
        <v>290</v>
      </c>
      <c r="I53" s="189">
        <f>SUM(I38,I46:M52)</f>
        <v>686</v>
      </c>
      <c r="J53" s="189"/>
      <c r="K53" s="189"/>
      <c r="L53" s="189"/>
      <c r="M53" s="189"/>
      <c r="N53" s="189">
        <f>SUM(N38,N46:R52)</f>
        <v>568</v>
      </c>
      <c r="O53" s="189"/>
      <c r="P53" s="189"/>
      <c r="Q53" s="189"/>
      <c r="R53" s="189"/>
      <c r="S53" s="19"/>
      <c r="U53" s="21" t="str">
        <f>IF(I54-I96=0," ",IF(U54&lt;0,CONCATENATE("Актив баланса на начало отчетного периода меньше пассива на ",-U54," млн.руб."),CONCATENATE("Актив баланса на начало отчетного периода превышает пассив на ",U54," млн.руб.")))</f>
        <v xml:space="preserve"> </v>
      </c>
    </row>
    <row r="54" spans="2:27" s="20" customFormat="1" ht="15.75" x14ac:dyDescent="0.25">
      <c r="B54" s="19"/>
      <c r="C54" s="188" t="s">
        <v>32</v>
      </c>
      <c r="D54" s="188"/>
      <c r="E54" s="188"/>
      <c r="F54" s="188"/>
      <c r="G54" s="188"/>
      <c r="H54" s="108">
        <v>300</v>
      </c>
      <c r="I54" s="189">
        <f>I36+I53</f>
        <v>1022</v>
      </c>
      <c r="J54" s="189"/>
      <c r="K54" s="189"/>
      <c r="L54" s="189"/>
      <c r="M54" s="189"/>
      <c r="N54" s="189">
        <f>N36+N53</f>
        <v>815.00009999999997</v>
      </c>
      <c r="O54" s="189"/>
      <c r="P54" s="189"/>
      <c r="Q54" s="189"/>
      <c r="R54" s="189"/>
      <c r="S54" s="19"/>
      <c r="U54" s="41">
        <f>IF(ABS(I54-I96)&gt;0,I54-I96,0)</f>
        <v>0</v>
      </c>
      <c r="V54" s="41">
        <f>IF(ABS(N54-N96)&gt;0,N54-N96,0)</f>
        <v>9.9999999974897946E-5</v>
      </c>
    </row>
    <row r="55" spans="2:27" x14ac:dyDescent="0.25">
      <c r="B55" s="8"/>
      <c r="C55" s="109"/>
      <c r="D55" s="109"/>
      <c r="E55" s="109"/>
      <c r="F55" s="109"/>
      <c r="G55" s="109"/>
      <c r="H55" s="110"/>
      <c r="I55" s="111"/>
      <c r="J55" s="111"/>
      <c r="K55" s="111"/>
      <c r="L55" s="111"/>
      <c r="M55" s="111"/>
      <c r="N55" s="111"/>
      <c r="O55" s="111"/>
      <c r="P55" s="111"/>
      <c r="Q55" s="111"/>
      <c r="R55" s="111"/>
      <c r="S55" s="8"/>
      <c r="V55" s="22" t="str">
        <f>IF(N54-N96=0," ",IF(V54&lt;0,CONCATENATE("Актив баланса на конец отчетного периода меньше пассива на ",-V54," млн.руб."),CONCATENATE("Актив баланса на конец отчетного периода превышает пассив на ",V54," млн.руб.")))</f>
        <v>Актив баланса на конец отчетного периода превышает пассив на 9,99999999748979E-05 млн.руб.</v>
      </c>
    </row>
    <row r="56" spans="2:27" x14ac:dyDescent="0.25">
      <c r="B56" s="8"/>
      <c r="C56" s="255"/>
      <c r="D56" s="255"/>
      <c r="E56" s="255"/>
      <c r="F56" s="255"/>
      <c r="G56" s="255"/>
      <c r="H56" s="255"/>
      <c r="I56" s="255"/>
      <c r="J56" s="255"/>
      <c r="K56" s="255"/>
      <c r="L56" s="255"/>
      <c r="M56" s="255"/>
      <c r="N56" s="255"/>
      <c r="O56" s="112"/>
      <c r="P56" s="112"/>
      <c r="Q56" s="112"/>
      <c r="R56" s="112"/>
      <c r="S56" s="8"/>
    </row>
    <row r="57" spans="2:27" ht="15" customHeight="1" x14ac:dyDescent="0.25">
      <c r="B57" s="8"/>
      <c r="C57" s="228" t="s">
        <v>33</v>
      </c>
      <c r="D57" s="229"/>
      <c r="E57" s="229"/>
      <c r="F57" s="229"/>
      <c r="G57" s="230"/>
      <c r="H57" s="234" t="s">
        <v>12</v>
      </c>
      <c r="I57" s="97" t="s">
        <v>61</v>
      </c>
      <c r="J57" s="239" t="s">
        <v>290</v>
      </c>
      <c r="K57" s="239"/>
      <c r="L57" s="239"/>
      <c r="M57" s="98"/>
      <c r="N57" s="99" t="s">
        <v>132</v>
      </c>
      <c r="O57" s="242" t="s">
        <v>290</v>
      </c>
      <c r="P57" s="242"/>
      <c r="Q57" s="242"/>
      <c r="R57" s="243"/>
      <c r="S57" s="8"/>
    </row>
    <row r="58" spans="2:27" ht="15" customHeight="1" x14ac:dyDescent="0.25">
      <c r="B58" s="8"/>
      <c r="C58" s="231">
        <v>1</v>
      </c>
      <c r="D58" s="232"/>
      <c r="E58" s="232"/>
      <c r="F58" s="232"/>
      <c r="G58" s="233"/>
      <c r="H58" s="235"/>
      <c r="I58" s="183" t="s">
        <v>347</v>
      </c>
      <c r="J58" s="184"/>
      <c r="K58" s="184"/>
      <c r="L58" s="184"/>
      <c r="M58" s="185"/>
      <c r="N58" s="240" t="s">
        <v>341</v>
      </c>
      <c r="O58" s="241"/>
      <c r="P58" s="100"/>
      <c r="Q58" s="101"/>
      <c r="R58" s="102"/>
      <c r="S58" s="8"/>
    </row>
    <row r="59" spans="2:27" x14ac:dyDescent="0.25">
      <c r="B59" s="8"/>
      <c r="C59" s="236">
        <v>1</v>
      </c>
      <c r="D59" s="237"/>
      <c r="E59" s="237"/>
      <c r="F59" s="237"/>
      <c r="G59" s="238"/>
      <c r="H59" s="103">
        <v>2</v>
      </c>
      <c r="I59" s="236">
        <v>3</v>
      </c>
      <c r="J59" s="237"/>
      <c r="K59" s="237"/>
      <c r="L59" s="237"/>
      <c r="M59" s="238"/>
      <c r="N59" s="236">
        <v>4</v>
      </c>
      <c r="O59" s="237"/>
      <c r="P59" s="237"/>
      <c r="Q59" s="237"/>
      <c r="R59" s="238"/>
      <c r="S59" s="8"/>
    </row>
    <row r="60" spans="2:27" x14ac:dyDescent="0.25">
      <c r="B60" s="8"/>
      <c r="C60" s="211" t="s">
        <v>34</v>
      </c>
      <c r="D60" s="212"/>
      <c r="E60" s="212"/>
      <c r="F60" s="212"/>
      <c r="G60" s="212"/>
      <c r="H60" s="107"/>
      <c r="I60" s="225"/>
      <c r="J60" s="225"/>
      <c r="K60" s="225"/>
      <c r="L60" s="225"/>
      <c r="M60" s="225"/>
      <c r="N60" s="225"/>
      <c r="O60" s="225"/>
      <c r="P60" s="225"/>
      <c r="Q60" s="225"/>
      <c r="R60" s="226"/>
      <c r="S60" s="8"/>
    </row>
    <row r="61" spans="2:27" ht="15" customHeight="1" x14ac:dyDescent="0.25">
      <c r="B61" s="8"/>
      <c r="C61" s="206" t="s">
        <v>35</v>
      </c>
      <c r="D61" s="207"/>
      <c r="E61" s="207"/>
      <c r="F61" s="207"/>
      <c r="G61" s="227"/>
      <c r="H61" s="104">
        <v>410</v>
      </c>
      <c r="I61" s="209">
        <v>209</v>
      </c>
      <c r="J61" s="208"/>
      <c r="K61" s="208"/>
      <c r="L61" s="208"/>
      <c r="M61" s="210"/>
      <c r="N61" s="209">
        <v>209</v>
      </c>
      <c r="O61" s="208"/>
      <c r="P61" s="208"/>
      <c r="Q61" s="208"/>
      <c r="R61" s="210"/>
      <c r="S61" s="8"/>
      <c r="U61" s="42" t="s">
        <v>155</v>
      </c>
    </row>
    <row r="62" spans="2:27" ht="15" customHeight="1" x14ac:dyDescent="0.25">
      <c r="B62" s="8"/>
      <c r="C62" s="196" t="s">
        <v>36</v>
      </c>
      <c r="D62" s="181"/>
      <c r="E62" s="181"/>
      <c r="F62" s="181"/>
      <c r="G62" s="182"/>
      <c r="H62" s="105">
        <v>420</v>
      </c>
      <c r="I62" s="224"/>
      <c r="J62" s="194"/>
      <c r="K62" s="194"/>
      <c r="L62" s="194"/>
      <c r="M62" s="195"/>
      <c r="N62" s="193">
        <v>0</v>
      </c>
      <c r="O62" s="194"/>
      <c r="P62" s="194"/>
      <c r="Q62" s="194"/>
      <c r="R62" s="195"/>
      <c r="S62" s="8"/>
      <c r="U62" s="42" t="s">
        <v>156</v>
      </c>
      <c r="V62" s="49"/>
      <c r="W62" s="49"/>
      <c r="X62" s="49"/>
      <c r="Y62" s="49"/>
      <c r="Z62" s="49"/>
      <c r="AA62" s="49"/>
    </row>
    <row r="63" spans="2:27" x14ac:dyDescent="0.25">
      <c r="B63" s="8"/>
      <c r="C63" s="196" t="s">
        <v>37</v>
      </c>
      <c r="D63" s="181"/>
      <c r="E63" s="181"/>
      <c r="F63" s="181"/>
      <c r="G63" s="182"/>
      <c r="H63" s="105">
        <v>430</v>
      </c>
      <c r="I63" s="193">
        <v>0</v>
      </c>
      <c r="J63" s="194"/>
      <c r="K63" s="194"/>
      <c r="L63" s="194"/>
      <c r="M63" s="195"/>
      <c r="N63" s="193">
        <v>0</v>
      </c>
      <c r="O63" s="194"/>
      <c r="P63" s="194"/>
      <c r="Q63" s="194"/>
      <c r="R63" s="195"/>
      <c r="S63" s="8"/>
      <c r="U63" s="43" t="s">
        <v>157</v>
      </c>
      <c r="V63" s="49"/>
      <c r="W63" s="49"/>
      <c r="X63" s="49"/>
      <c r="Y63" s="49"/>
      <c r="Z63" s="49"/>
      <c r="AA63" s="49"/>
    </row>
    <row r="64" spans="2:27" x14ac:dyDescent="0.25">
      <c r="B64" s="8"/>
      <c r="C64" s="196" t="s">
        <v>38</v>
      </c>
      <c r="D64" s="181"/>
      <c r="E64" s="181"/>
      <c r="F64" s="181"/>
      <c r="G64" s="182"/>
      <c r="H64" s="105">
        <v>440</v>
      </c>
      <c r="I64" s="193"/>
      <c r="J64" s="194"/>
      <c r="K64" s="194"/>
      <c r="L64" s="194"/>
      <c r="M64" s="195"/>
      <c r="N64" s="193"/>
      <c r="O64" s="194"/>
      <c r="P64" s="194"/>
      <c r="Q64" s="194"/>
      <c r="R64" s="195"/>
      <c r="S64" s="8"/>
      <c r="U64" s="42" t="s">
        <v>158</v>
      </c>
      <c r="V64" s="49"/>
      <c r="W64" s="49"/>
      <c r="X64" s="49"/>
      <c r="Y64" s="49"/>
      <c r="Z64" s="49"/>
      <c r="AA64" s="49"/>
    </row>
    <row r="65" spans="2:27" x14ac:dyDescent="0.25">
      <c r="B65" s="8"/>
      <c r="C65" s="196" t="s">
        <v>39</v>
      </c>
      <c r="D65" s="181"/>
      <c r="E65" s="181"/>
      <c r="F65" s="181"/>
      <c r="G65" s="182"/>
      <c r="H65" s="105">
        <v>450</v>
      </c>
      <c r="I65" s="193">
        <v>530</v>
      </c>
      <c r="J65" s="194"/>
      <c r="K65" s="194"/>
      <c r="L65" s="194"/>
      <c r="M65" s="195"/>
      <c r="N65" s="193">
        <v>530</v>
      </c>
      <c r="O65" s="194"/>
      <c r="P65" s="194"/>
      <c r="Q65" s="194"/>
      <c r="R65" s="195"/>
      <c r="S65" s="8"/>
      <c r="U65" s="42" t="s">
        <v>159</v>
      </c>
      <c r="V65" s="49"/>
      <c r="W65" s="49"/>
      <c r="X65" s="49"/>
      <c r="Y65" s="49"/>
      <c r="Z65" s="49"/>
      <c r="AA65" s="49"/>
    </row>
    <row r="66" spans="2:27" x14ac:dyDescent="0.25">
      <c r="B66" s="8"/>
      <c r="C66" s="196" t="s">
        <v>40</v>
      </c>
      <c r="D66" s="181"/>
      <c r="E66" s="181"/>
      <c r="F66" s="181"/>
      <c r="G66" s="182"/>
      <c r="H66" s="105">
        <v>460</v>
      </c>
      <c r="I66" s="221">
        <v>-717</v>
      </c>
      <c r="J66" s="222"/>
      <c r="K66" s="222"/>
      <c r="L66" s="222"/>
      <c r="M66" s="223"/>
      <c r="N66" s="221">
        <v>-570</v>
      </c>
      <c r="O66" s="222"/>
      <c r="P66" s="222"/>
      <c r="Q66" s="222"/>
      <c r="R66" s="223"/>
      <c r="S66" s="8"/>
      <c r="U66" s="43" t="s">
        <v>160</v>
      </c>
      <c r="V66" s="49"/>
      <c r="W66" s="49"/>
      <c r="X66" s="49"/>
      <c r="Y66" s="49"/>
      <c r="Z66" s="49"/>
      <c r="AA66" s="49"/>
    </row>
    <row r="67" spans="2:27" x14ac:dyDescent="0.25">
      <c r="B67" s="8"/>
      <c r="C67" s="196" t="s">
        <v>41</v>
      </c>
      <c r="D67" s="181"/>
      <c r="E67" s="181"/>
      <c r="F67" s="181"/>
      <c r="G67" s="182"/>
      <c r="H67" s="105">
        <v>470</v>
      </c>
      <c r="I67" s="193"/>
      <c r="J67" s="194"/>
      <c r="K67" s="194"/>
      <c r="L67" s="194"/>
      <c r="M67" s="195"/>
      <c r="N67" s="193"/>
      <c r="O67" s="194"/>
      <c r="P67" s="194"/>
      <c r="Q67" s="194"/>
      <c r="R67" s="195"/>
      <c r="S67" s="8"/>
      <c r="U67" s="42" t="s">
        <v>161</v>
      </c>
    </row>
    <row r="68" spans="2:27" x14ac:dyDescent="0.25">
      <c r="B68" s="8"/>
      <c r="C68" s="196" t="s">
        <v>42</v>
      </c>
      <c r="D68" s="181"/>
      <c r="E68" s="181"/>
      <c r="F68" s="181"/>
      <c r="G68" s="182"/>
      <c r="H68" s="105">
        <v>480</v>
      </c>
      <c r="I68" s="193">
        <v>0</v>
      </c>
      <c r="J68" s="194"/>
      <c r="K68" s="194"/>
      <c r="L68" s="194"/>
      <c r="M68" s="195"/>
      <c r="N68" s="193"/>
      <c r="O68" s="194"/>
      <c r="P68" s="194"/>
      <c r="Q68" s="194"/>
      <c r="R68" s="195"/>
      <c r="S68" s="8"/>
      <c r="U68" s="43" t="s">
        <v>162</v>
      </c>
    </row>
    <row r="69" spans="2:27" s="20" customFormat="1" ht="15.75" x14ac:dyDescent="0.25">
      <c r="B69" s="19"/>
      <c r="C69" s="215" t="s">
        <v>43</v>
      </c>
      <c r="D69" s="216"/>
      <c r="E69" s="216"/>
      <c r="F69" s="216"/>
      <c r="G69" s="217"/>
      <c r="H69" s="108">
        <v>490</v>
      </c>
      <c r="I69" s="190">
        <f>SUM(I61,I64:M68)-I62-I63</f>
        <v>22</v>
      </c>
      <c r="J69" s="191"/>
      <c r="K69" s="191"/>
      <c r="L69" s="191"/>
      <c r="M69" s="192"/>
      <c r="N69" s="190">
        <f>SUM(N61,N64:R68)-N62-N63</f>
        <v>169</v>
      </c>
      <c r="O69" s="191"/>
      <c r="P69" s="191"/>
      <c r="Q69" s="191"/>
      <c r="R69" s="192"/>
      <c r="S69" s="19"/>
    </row>
    <row r="70" spans="2:27" ht="15" customHeight="1" x14ac:dyDescent="0.25">
      <c r="B70" s="8"/>
      <c r="C70" s="211" t="s">
        <v>44</v>
      </c>
      <c r="D70" s="212"/>
      <c r="E70" s="212"/>
      <c r="F70" s="212"/>
      <c r="G70" s="212"/>
      <c r="H70" s="107"/>
      <c r="I70" s="218"/>
      <c r="J70" s="218"/>
      <c r="K70" s="218"/>
      <c r="L70" s="218"/>
      <c r="M70" s="218"/>
      <c r="N70" s="219"/>
      <c r="O70" s="219"/>
      <c r="P70" s="219"/>
      <c r="Q70" s="219"/>
      <c r="R70" s="220"/>
      <c r="S70" s="8"/>
    </row>
    <row r="71" spans="2:27" x14ac:dyDescent="0.25">
      <c r="B71" s="8"/>
      <c r="C71" s="196" t="s">
        <v>45</v>
      </c>
      <c r="D71" s="181"/>
      <c r="E71" s="181"/>
      <c r="F71" s="181"/>
      <c r="G71" s="182"/>
      <c r="H71" s="105">
        <v>510</v>
      </c>
      <c r="I71" s="193"/>
      <c r="J71" s="194"/>
      <c r="K71" s="194"/>
      <c r="L71" s="194"/>
      <c r="M71" s="195"/>
      <c r="N71" s="193"/>
      <c r="O71" s="194"/>
      <c r="P71" s="194"/>
      <c r="Q71" s="194"/>
      <c r="R71" s="195"/>
      <c r="S71" s="8"/>
      <c r="U71" s="42" t="s">
        <v>163</v>
      </c>
    </row>
    <row r="72" spans="2:27" x14ac:dyDescent="0.25">
      <c r="B72" s="8"/>
      <c r="C72" s="196" t="s">
        <v>46</v>
      </c>
      <c r="D72" s="181"/>
      <c r="E72" s="181"/>
      <c r="F72" s="181"/>
      <c r="G72" s="182"/>
      <c r="H72" s="105">
        <v>520</v>
      </c>
      <c r="I72" s="193">
        <v>0</v>
      </c>
      <c r="J72" s="194"/>
      <c r="K72" s="194"/>
      <c r="L72" s="194"/>
      <c r="M72" s="195"/>
      <c r="N72" s="193">
        <v>0</v>
      </c>
      <c r="O72" s="194"/>
      <c r="P72" s="194"/>
      <c r="Q72" s="194"/>
      <c r="R72" s="195"/>
      <c r="S72" s="8"/>
      <c r="U72" s="42" t="s">
        <v>164</v>
      </c>
    </row>
    <row r="73" spans="2:27" x14ac:dyDescent="0.25">
      <c r="B73" s="8"/>
      <c r="C73" s="196" t="s">
        <v>47</v>
      </c>
      <c r="D73" s="181"/>
      <c r="E73" s="181"/>
      <c r="F73" s="181"/>
      <c r="G73" s="182"/>
      <c r="H73" s="105">
        <v>530</v>
      </c>
      <c r="I73" s="193">
        <v>0</v>
      </c>
      <c r="J73" s="194"/>
      <c r="K73" s="194"/>
      <c r="L73" s="194"/>
      <c r="M73" s="195"/>
      <c r="N73" s="193">
        <v>0</v>
      </c>
      <c r="O73" s="194"/>
      <c r="P73" s="194"/>
      <c r="Q73" s="194"/>
      <c r="R73" s="195"/>
      <c r="S73" s="8"/>
      <c r="U73" s="43" t="s">
        <v>165</v>
      </c>
    </row>
    <row r="74" spans="2:27" x14ac:dyDescent="0.25">
      <c r="B74" s="8"/>
      <c r="C74" s="196" t="s">
        <v>48</v>
      </c>
      <c r="D74" s="181"/>
      <c r="E74" s="181"/>
      <c r="F74" s="181"/>
      <c r="G74" s="182"/>
      <c r="H74" s="105">
        <v>540</v>
      </c>
      <c r="I74" s="193">
        <v>0</v>
      </c>
      <c r="J74" s="194"/>
      <c r="K74" s="194"/>
      <c r="L74" s="194"/>
      <c r="M74" s="195"/>
      <c r="N74" s="193">
        <v>0</v>
      </c>
      <c r="O74" s="194"/>
      <c r="P74" s="194"/>
      <c r="Q74" s="194"/>
      <c r="R74" s="195"/>
      <c r="S74" s="8"/>
      <c r="U74" s="42" t="s">
        <v>166</v>
      </c>
    </row>
    <row r="75" spans="2:27" x14ac:dyDescent="0.25">
      <c r="B75" s="8"/>
      <c r="C75" s="196" t="s">
        <v>49</v>
      </c>
      <c r="D75" s="181"/>
      <c r="E75" s="181"/>
      <c r="F75" s="181"/>
      <c r="G75" s="182"/>
      <c r="H75" s="105">
        <v>550</v>
      </c>
      <c r="I75" s="193">
        <v>0</v>
      </c>
      <c r="J75" s="194"/>
      <c r="K75" s="194"/>
      <c r="L75" s="194"/>
      <c r="M75" s="195"/>
      <c r="N75" s="193">
        <v>0</v>
      </c>
      <c r="O75" s="194"/>
      <c r="P75" s="194"/>
      <c r="Q75" s="194"/>
      <c r="R75" s="195"/>
      <c r="S75" s="8"/>
      <c r="U75" s="42" t="s">
        <v>167</v>
      </c>
    </row>
    <row r="76" spans="2:27" x14ac:dyDescent="0.25">
      <c r="B76" s="8"/>
      <c r="C76" s="196" t="s">
        <v>50</v>
      </c>
      <c r="D76" s="181"/>
      <c r="E76" s="181"/>
      <c r="F76" s="181"/>
      <c r="G76" s="182"/>
      <c r="H76" s="105">
        <v>560</v>
      </c>
      <c r="I76" s="193">
        <v>0</v>
      </c>
      <c r="J76" s="194"/>
      <c r="K76" s="194"/>
      <c r="L76" s="194"/>
      <c r="M76" s="195"/>
      <c r="N76" s="193">
        <v>0</v>
      </c>
      <c r="O76" s="194"/>
      <c r="P76" s="194"/>
      <c r="Q76" s="194"/>
      <c r="R76" s="195"/>
      <c r="S76" s="8"/>
      <c r="U76" s="43"/>
    </row>
    <row r="77" spans="2:27" s="20" customFormat="1" ht="15.75" x14ac:dyDescent="0.25">
      <c r="B77" s="19"/>
      <c r="C77" s="215" t="s">
        <v>51</v>
      </c>
      <c r="D77" s="216"/>
      <c r="E77" s="216"/>
      <c r="F77" s="216"/>
      <c r="G77" s="217"/>
      <c r="H77" s="108">
        <v>590</v>
      </c>
      <c r="I77" s="190">
        <f>SUM(I71:M76)</f>
        <v>0</v>
      </c>
      <c r="J77" s="191"/>
      <c r="K77" s="191"/>
      <c r="L77" s="191"/>
      <c r="M77" s="192"/>
      <c r="N77" s="190">
        <f>SUM(N71:R76)</f>
        <v>0</v>
      </c>
      <c r="O77" s="191"/>
      <c r="P77" s="191"/>
      <c r="Q77" s="191"/>
      <c r="R77" s="192"/>
      <c r="S77" s="19"/>
    </row>
    <row r="78" spans="2:27" ht="15" customHeight="1" x14ac:dyDescent="0.25">
      <c r="B78" s="8"/>
      <c r="C78" s="211" t="s">
        <v>52</v>
      </c>
      <c r="D78" s="212"/>
      <c r="E78" s="212"/>
      <c r="F78" s="212"/>
      <c r="G78" s="212"/>
      <c r="H78" s="107"/>
      <c r="I78" s="213"/>
      <c r="J78" s="213"/>
      <c r="K78" s="213"/>
      <c r="L78" s="213"/>
      <c r="M78" s="213"/>
      <c r="N78" s="213"/>
      <c r="O78" s="213"/>
      <c r="P78" s="213"/>
      <c r="Q78" s="213"/>
      <c r="R78" s="214"/>
      <c r="S78" s="8"/>
    </row>
    <row r="79" spans="2:27" x14ac:dyDescent="0.25">
      <c r="B79" s="8"/>
      <c r="C79" s="196" t="s">
        <v>53</v>
      </c>
      <c r="D79" s="181"/>
      <c r="E79" s="181"/>
      <c r="F79" s="181"/>
      <c r="G79" s="182"/>
      <c r="H79" s="105">
        <v>610</v>
      </c>
      <c r="I79" s="193">
        <v>34</v>
      </c>
      <c r="J79" s="194"/>
      <c r="K79" s="194"/>
      <c r="L79" s="194"/>
      <c r="M79" s="195"/>
      <c r="N79" s="193">
        <v>50</v>
      </c>
      <c r="O79" s="194"/>
      <c r="P79" s="194"/>
      <c r="Q79" s="194"/>
      <c r="R79" s="195"/>
      <c r="S79" s="8"/>
      <c r="U79" s="42" t="s">
        <v>168</v>
      </c>
    </row>
    <row r="80" spans="2:27" x14ac:dyDescent="0.25">
      <c r="B80" s="8"/>
      <c r="C80" s="196" t="s">
        <v>54</v>
      </c>
      <c r="D80" s="181"/>
      <c r="E80" s="181"/>
      <c r="F80" s="181"/>
      <c r="G80" s="182"/>
      <c r="H80" s="105">
        <v>620</v>
      </c>
      <c r="I80" s="193">
        <v>0</v>
      </c>
      <c r="J80" s="194"/>
      <c r="K80" s="194"/>
      <c r="L80" s="194"/>
      <c r="M80" s="195"/>
      <c r="N80" s="193">
        <v>0</v>
      </c>
      <c r="O80" s="194"/>
      <c r="P80" s="194"/>
      <c r="Q80" s="194"/>
      <c r="R80" s="195"/>
      <c r="S80" s="8"/>
      <c r="U80" s="42"/>
    </row>
    <row r="81" spans="2:22" x14ac:dyDescent="0.25">
      <c r="B81" s="8"/>
      <c r="C81" s="196" t="s">
        <v>55</v>
      </c>
      <c r="D81" s="181"/>
      <c r="E81" s="181"/>
      <c r="F81" s="181"/>
      <c r="G81" s="182"/>
      <c r="H81" s="105">
        <v>630</v>
      </c>
      <c r="I81" s="193">
        <f>SUM(I82:M90)</f>
        <v>870</v>
      </c>
      <c r="J81" s="194"/>
      <c r="K81" s="194"/>
      <c r="L81" s="194"/>
      <c r="M81" s="195"/>
      <c r="N81" s="193">
        <v>596</v>
      </c>
      <c r="O81" s="194"/>
      <c r="P81" s="194"/>
      <c r="Q81" s="194"/>
      <c r="R81" s="195"/>
      <c r="S81" s="8"/>
      <c r="U81" s="42"/>
    </row>
    <row r="82" spans="2:22" ht="15" customHeight="1" x14ac:dyDescent="0.25">
      <c r="B82" s="8"/>
      <c r="C82" s="201" t="s">
        <v>66</v>
      </c>
      <c r="D82" s="202"/>
      <c r="E82" s="202"/>
      <c r="F82" s="202"/>
      <c r="G82" s="202"/>
      <c r="H82" s="103"/>
      <c r="I82" s="203"/>
      <c r="J82" s="203"/>
      <c r="K82" s="203"/>
      <c r="L82" s="203"/>
      <c r="M82" s="203"/>
      <c r="N82" s="204"/>
      <c r="O82" s="203"/>
      <c r="P82" s="203"/>
      <c r="Q82" s="203"/>
      <c r="R82" s="205"/>
      <c r="S82" s="8"/>
      <c r="U82" s="47"/>
    </row>
    <row r="83" spans="2:22" ht="15" customHeight="1" x14ac:dyDescent="0.25">
      <c r="B83" s="8"/>
      <c r="C83" s="206" t="s">
        <v>76</v>
      </c>
      <c r="D83" s="207"/>
      <c r="E83" s="207"/>
      <c r="F83" s="207"/>
      <c r="G83" s="207"/>
      <c r="H83" s="104">
        <v>631</v>
      </c>
      <c r="I83" s="208">
        <v>474</v>
      </c>
      <c r="J83" s="208"/>
      <c r="K83" s="208"/>
      <c r="L83" s="208"/>
      <c r="M83" s="208"/>
      <c r="N83" s="209">
        <v>336</v>
      </c>
      <c r="O83" s="208"/>
      <c r="P83" s="208"/>
      <c r="Q83" s="208"/>
      <c r="R83" s="210"/>
      <c r="S83" s="8"/>
      <c r="U83" s="48" t="s">
        <v>169</v>
      </c>
    </row>
    <row r="84" spans="2:22" x14ac:dyDescent="0.25">
      <c r="B84" s="8"/>
      <c r="C84" s="196" t="s">
        <v>77</v>
      </c>
      <c r="D84" s="181"/>
      <c r="E84" s="181"/>
      <c r="F84" s="181"/>
      <c r="G84" s="182"/>
      <c r="H84" s="105">
        <v>632</v>
      </c>
      <c r="I84" s="193">
        <v>146</v>
      </c>
      <c r="J84" s="194"/>
      <c r="K84" s="194"/>
      <c r="L84" s="194"/>
      <c r="M84" s="195"/>
      <c r="N84" s="193">
        <v>85</v>
      </c>
      <c r="O84" s="194"/>
      <c r="P84" s="194"/>
      <c r="Q84" s="194"/>
      <c r="R84" s="195"/>
      <c r="S84" s="8"/>
      <c r="U84" s="42" t="s">
        <v>170</v>
      </c>
    </row>
    <row r="85" spans="2:22" x14ac:dyDescent="0.25">
      <c r="B85" s="8"/>
      <c r="C85" s="196" t="s">
        <v>78</v>
      </c>
      <c r="D85" s="181"/>
      <c r="E85" s="181"/>
      <c r="F85" s="181"/>
      <c r="G85" s="182"/>
      <c r="H85" s="105">
        <v>633</v>
      </c>
      <c r="I85" s="193">
        <v>146</v>
      </c>
      <c r="J85" s="194"/>
      <c r="K85" s="194"/>
      <c r="L85" s="194"/>
      <c r="M85" s="195"/>
      <c r="N85" s="193">
        <v>63</v>
      </c>
      <c r="O85" s="194"/>
      <c r="P85" s="194"/>
      <c r="Q85" s="194"/>
      <c r="R85" s="195"/>
      <c r="S85" s="8"/>
      <c r="U85" s="42" t="s">
        <v>171</v>
      </c>
    </row>
    <row r="86" spans="2:22" x14ac:dyDescent="0.25">
      <c r="B86" s="8"/>
      <c r="C86" s="196" t="s">
        <v>79</v>
      </c>
      <c r="D86" s="181"/>
      <c r="E86" s="181"/>
      <c r="F86" s="181"/>
      <c r="G86" s="182"/>
      <c r="H86" s="105">
        <v>634</v>
      </c>
      <c r="I86" s="193">
        <v>26</v>
      </c>
      <c r="J86" s="194"/>
      <c r="K86" s="194"/>
      <c r="L86" s="194"/>
      <c r="M86" s="195"/>
      <c r="N86" s="193">
        <v>36</v>
      </c>
      <c r="O86" s="194"/>
      <c r="P86" s="194"/>
      <c r="Q86" s="194"/>
      <c r="R86" s="195"/>
      <c r="S86" s="8"/>
      <c r="U86" s="42" t="s">
        <v>172</v>
      </c>
    </row>
    <row r="87" spans="2:22" x14ac:dyDescent="0.25">
      <c r="B87" s="8"/>
      <c r="C87" s="196" t="s">
        <v>80</v>
      </c>
      <c r="D87" s="181"/>
      <c r="E87" s="181"/>
      <c r="F87" s="181"/>
      <c r="G87" s="182"/>
      <c r="H87" s="105">
        <v>635</v>
      </c>
      <c r="I87" s="193">
        <v>67</v>
      </c>
      <c r="J87" s="194"/>
      <c r="K87" s="194"/>
      <c r="L87" s="194"/>
      <c r="M87" s="195"/>
      <c r="N87" s="193">
        <v>64</v>
      </c>
      <c r="O87" s="194"/>
      <c r="P87" s="194"/>
      <c r="Q87" s="194"/>
      <c r="R87" s="195"/>
      <c r="S87" s="8"/>
      <c r="U87" s="42" t="s">
        <v>173</v>
      </c>
    </row>
    <row r="88" spans="2:22" x14ac:dyDescent="0.25">
      <c r="B88" s="8"/>
      <c r="C88" s="196" t="s">
        <v>81</v>
      </c>
      <c r="D88" s="181"/>
      <c r="E88" s="181"/>
      <c r="F88" s="181"/>
      <c r="G88" s="182"/>
      <c r="H88" s="105">
        <v>636</v>
      </c>
      <c r="I88" s="193"/>
      <c r="J88" s="194"/>
      <c r="K88" s="194"/>
      <c r="L88" s="194"/>
      <c r="M88" s="195"/>
      <c r="N88" s="193"/>
      <c r="O88" s="194"/>
      <c r="P88" s="194"/>
      <c r="Q88" s="194"/>
      <c r="R88" s="195"/>
      <c r="S88" s="8"/>
      <c r="U88" s="42" t="s">
        <v>164</v>
      </c>
    </row>
    <row r="89" spans="2:22" x14ac:dyDescent="0.25">
      <c r="B89" s="8"/>
      <c r="C89" s="196" t="s">
        <v>82</v>
      </c>
      <c r="D89" s="181"/>
      <c r="E89" s="181"/>
      <c r="F89" s="181"/>
      <c r="G89" s="182"/>
      <c r="H89" s="105">
        <v>637</v>
      </c>
      <c r="I89" s="193">
        <v>2</v>
      </c>
      <c r="J89" s="194"/>
      <c r="K89" s="194"/>
      <c r="L89" s="194"/>
      <c r="M89" s="195"/>
      <c r="N89" s="193">
        <v>2</v>
      </c>
      <c r="O89" s="194"/>
      <c r="P89" s="194"/>
      <c r="Q89" s="194"/>
      <c r="R89" s="195"/>
      <c r="S89" s="8"/>
      <c r="U89" s="42" t="s">
        <v>174</v>
      </c>
    </row>
    <row r="90" spans="2:22" x14ac:dyDescent="0.25">
      <c r="B90" s="8"/>
      <c r="C90" s="196" t="s">
        <v>83</v>
      </c>
      <c r="D90" s="181"/>
      <c r="E90" s="181"/>
      <c r="F90" s="181"/>
      <c r="G90" s="182"/>
      <c r="H90" s="105">
        <v>638</v>
      </c>
      <c r="I90" s="193">
        <v>9</v>
      </c>
      <c r="J90" s="194"/>
      <c r="K90" s="194"/>
      <c r="L90" s="194"/>
      <c r="M90" s="195"/>
      <c r="N90" s="193">
        <v>10</v>
      </c>
      <c r="O90" s="194"/>
      <c r="P90" s="194"/>
      <c r="Q90" s="194"/>
      <c r="R90" s="195"/>
      <c r="S90" s="8"/>
      <c r="U90" s="42" t="s">
        <v>175</v>
      </c>
    </row>
    <row r="91" spans="2:22" x14ac:dyDescent="0.25">
      <c r="B91" s="8"/>
      <c r="C91" s="196" t="s">
        <v>56</v>
      </c>
      <c r="D91" s="181"/>
      <c r="E91" s="181"/>
      <c r="F91" s="181"/>
      <c r="G91" s="182"/>
      <c r="H91" s="105">
        <v>640</v>
      </c>
      <c r="I91" s="193">
        <v>96</v>
      </c>
      <c r="J91" s="194"/>
      <c r="K91" s="194"/>
      <c r="L91" s="194"/>
      <c r="M91" s="195"/>
      <c r="N91" s="193">
        <v>0</v>
      </c>
      <c r="O91" s="194"/>
      <c r="P91" s="194"/>
      <c r="Q91" s="194"/>
      <c r="R91" s="195"/>
      <c r="S91" s="8"/>
      <c r="U91" s="42" t="s">
        <v>164</v>
      </c>
    </row>
    <row r="92" spans="2:22" x14ac:dyDescent="0.25">
      <c r="B92" s="8"/>
      <c r="C92" s="196" t="s">
        <v>48</v>
      </c>
      <c r="D92" s="181"/>
      <c r="E92" s="181"/>
      <c r="F92" s="181"/>
      <c r="G92" s="182"/>
      <c r="H92" s="105">
        <v>650</v>
      </c>
      <c r="I92" s="193">
        <v>0</v>
      </c>
      <c r="J92" s="194"/>
      <c r="K92" s="194"/>
      <c r="L92" s="194"/>
      <c r="M92" s="195"/>
      <c r="N92" s="193">
        <v>0</v>
      </c>
      <c r="O92" s="194"/>
      <c r="P92" s="194"/>
      <c r="Q92" s="194"/>
      <c r="R92" s="195"/>
      <c r="S92" s="8"/>
      <c r="U92" s="42" t="s">
        <v>166</v>
      </c>
    </row>
    <row r="93" spans="2:22" x14ac:dyDescent="0.25">
      <c r="B93" s="8"/>
      <c r="C93" s="196" t="s">
        <v>49</v>
      </c>
      <c r="D93" s="181"/>
      <c r="E93" s="181"/>
      <c r="F93" s="181"/>
      <c r="G93" s="182"/>
      <c r="H93" s="105">
        <v>660</v>
      </c>
      <c r="I93" s="193">
        <v>0</v>
      </c>
      <c r="J93" s="194"/>
      <c r="K93" s="194"/>
      <c r="L93" s="194"/>
      <c r="M93" s="195"/>
      <c r="N93" s="193">
        <v>0</v>
      </c>
      <c r="O93" s="194"/>
      <c r="P93" s="194"/>
      <c r="Q93" s="194"/>
      <c r="R93" s="195"/>
      <c r="S93" s="8"/>
      <c r="U93" s="42" t="s">
        <v>167</v>
      </c>
    </row>
    <row r="94" spans="2:22" x14ac:dyDescent="0.25">
      <c r="B94" s="8"/>
      <c r="C94" s="196" t="s">
        <v>57</v>
      </c>
      <c r="D94" s="181"/>
      <c r="E94" s="181"/>
      <c r="F94" s="181"/>
      <c r="G94" s="182"/>
      <c r="H94" s="105">
        <v>670</v>
      </c>
      <c r="I94" s="193">
        <v>0</v>
      </c>
      <c r="J94" s="194"/>
      <c r="K94" s="194"/>
      <c r="L94" s="194"/>
      <c r="M94" s="195"/>
      <c r="N94" s="193">
        <v>0</v>
      </c>
      <c r="O94" s="194"/>
      <c r="P94" s="194"/>
      <c r="Q94" s="194"/>
      <c r="R94" s="195"/>
      <c r="S94" s="8"/>
      <c r="U94" s="42"/>
    </row>
    <row r="95" spans="2:22" s="20" customFormat="1" ht="15.75" x14ac:dyDescent="0.25">
      <c r="B95" s="19"/>
      <c r="C95" s="188" t="s">
        <v>58</v>
      </c>
      <c r="D95" s="188"/>
      <c r="E95" s="188"/>
      <c r="F95" s="188"/>
      <c r="G95" s="188"/>
      <c r="H95" s="108">
        <v>690</v>
      </c>
      <c r="I95" s="189">
        <f>SUM(I79:M81,I91:M94)</f>
        <v>1000</v>
      </c>
      <c r="J95" s="189"/>
      <c r="K95" s="189"/>
      <c r="L95" s="189"/>
      <c r="M95" s="189"/>
      <c r="N95" s="189">
        <f>SUM(N79:R81,N91:R94)</f>
        <v>646</v>
      </c>
      <c r="O95" s="189"/>
      <c r="P95" s="189"/>
      <c r="Q95" s="189"/>
      <c r="R95" s="189"/>
      <c r="S95" s="19"/>
      <c r="U95" s="21" t="str">
        <f>IF(I54-I96=0," ",IF(U96&lt;0,CONCATENATE("Пассив баланса на начало отчетного периода меньше актива на ",-U96," млн.руб."),CONCATENATE("Пассив баланса на начало отчетного периода превышает актив на ",U96," млн.руб.")))</f>
        <v xml:space="preserve"> </v>
      </c>
    </row>
    <row r="96" spans="2:22" s="20" customFormat="1" ht="15.75" x14ac:dyDescent="0.25">
      <c r="B96" s="19"/>
      <c r="C96" s="188" t="s">
        <v>32</v>
      </c>
      <c r="D96" s="188"/>
      <c r="E96" s="188"/>
      <c r="F96" s="188"/>
      <c r="G96" s="188"/>
      <c r="H96" s="108">
        <v>700</v>
      </c>
      <c r="I96" s="189">
        <f>I69+I77+I95</f>
        <v>1022</v>
      </c>
      <c r="J96" s="189"/>
      <c r="K96" s="189"/>
      <c r="L96" s="189"/>
      <c r="M96" s="189"/>
      <c r="N96" s="190">
        <f>N69+N77+N95</f>
        <v>815</v>
      </c>
      <c r="O96" s="191"/>
      <c r="P96" s="191"/>
      <c r="Q96" s="191"/>
      <c r="R96" s="192"/>
      <c r="S96" s="19"/>
      <c r="U96" s="41">
        <f>IF(ABS(-I54+I96)&gt;0.9,-I54+I96,0)</f>
        <v>0</v>
      </c>
      <c r="V96" s="41">
        <f>IF(ABS(-N54+N96)&gt;0.9,-N54+N96,0)</f>
        <v>0</v>
      </c>
    </row>
    <row r="97" spans="2:22" ht="15.75" customHeight="1" x14ac:dyDescent="0.25">
      <c r="B97" s="8"/>
      <c r="C97" s="113"/>
      <c r="D97" s="113"/>
      <c r="E97" s="113"/>
      <c r="F97" s="113"/>
      <c r="G97" s="113"/>
      <c r="H97" s="113"/>
      <c r="I97" s="113"/>
      <c r="J97" s="113"/>
      <c r="K97" s="113"/>
      <c r="L97" s="113"/>
      <c r="M97" s="113"/>
      <c r="N97" s="113"/>
      <c r="O97" s="113"/>
      <c r="P97" s="113"/>
      <c r="Q97" s="113"/>
      <c r="R97" s="113"/>
      <c r="S97" s="8"/>
      <c r="V97" s="22" t="str">
        <f>IF(N54-N96=0," ",IF(V96&lt;0,CONCATENATE("Пассив баланса на конец отчетного периода меньше актива на ",-V96," млн.руб."),CONCATENATE("Пассив баланса на конец отчетного периода превышает актив на ",V96," млн.руб.")))</f>
        <v>Пассив баланса на конец отчетного периода превышает актив на 0 млн.руб.</v>
      </c>
    </row>
    <row r="98" spans="2:22" x14ac:dyDescent="0.25">
      <c r="B98" s="8"/>
      <c r="C98" s="198" t="s">
        <v>62</v>
      </c>
      <c r="D98" s="198"/>
      <c r="E98" s="114"/>
      <c r="F98" s="187"/>
      <c r="G98" s="187"/>
      <c r="H98" s="114"/>
      <c r="I98" s="186" t="s">
        <v>352</v>
      </c>
      <c r="J98" s="187"/>
      <c r="K98" s="187"/>
      <c r="L98" s="187"/>
      <c r="M98" s="187"/>
      <c r="N98" s="187"/>
      <c r="O98" s="113"/>
      <c r="P98" s="113"/>
      <c r="Q98" s="113"/>
      <c r="R98" s="113"/>
      <c r="S98" s="8"/>
    </row>
    <row r="99" spans="2:22" s="15" customFormat="1" ht="12" x14ac:dyDescent="0.25">
      <c r="B99" s="16"/>
      <c r="C99" s="115" t="s">
        <v>64</v>
      </c>
      <c r="D99" s="115"/>
      <c r="E99" s="115"/>
      <c r="F99" s="200" t="s">
        <v>63</v>
      </c>
      <c r="G99" s="200"/>
      <c r="H99" s="116"/>
      <c r="I99" s="200" t="s">
        <v>59</v>
      </c>
      <c r="J99" s="200"/>
      <c r="K99" s="200"/>
      <c r="L99" s="200"/>
      <c r="M99" s="200"/>
      <c r="N99" s="200"/>
      <c r="O99" s="117"/>
      <c r="P99" s="117"/>
      <c r="Q99" s="117"/>
      <c r="R99" s="117"/>
      <c r="S99" s="16"/>
    </row>
    <row r="100" spans="2:22" x14ac:dyDescent="0.25">
      <c r="B100" s="8"/>
      <c r="C100" s="199" t="s">
        <v>358</v>
      </c>
      <c r="D100" s="198"/>
      <c r="E100" s="114"/>
      <c r="F100" s="187"/>
      <c r="G100" s="187"/>
      <c r="H100" s="114"/>
      <c r="I100" s="186" t="s">
        <v>353</v>
      </c>
      <c r="J100" s="187"/>
      <c r="K100" s="187"/>
      <c r="L100" s="187"/>
      <c r="M100" s="187"/>
      <c r="N100" s="187"/>
      <c r="O100" s="113"/>
      <c r="P100" s="113"/>
      <c r="Q100" s="113"/>
      <c r="R100" s="113"/>
      <c r="S100" s="8"/>
    </row>
    <row r="101" spans="2:22" x14ac:dyDescent="0.25">
      <c r="B101" s="8"/>
      <c r="C101" s="118"/>
      <c r="D101" s="118"/>
      <c r="E101" s="118"/>
      <c r="F101" s="200" t="s">
        <v>63</v>
      </c>
      <c r="G101" s="200"/>
      <c r="H101" s="116"/>
      <c r="I101" s="200" t="s">
        <v>59</v>
      </c>
      <c r="J101" s="200"/>
      <c r="K101" s="200"/>
      <c r="L101" s="200"/>
      <c r="M101" s="200"/>
      <c r="N101" s="200"/>
      <c r="O101" s="113"/>
      <c r="P101" s="113"/>
      <c r="Q101" s="113"/>
      <c r="R101" s="113"/>
      <c r="S101" s="8"/>
    </row>
    <row r="102" spans="2:22" x14ac:dyDescent="0.25">
      <c r="B102" s="8"/>
      <c r="C102" s="197"/>
      <c r="D102" s="197"/>
      <c r="E102" s="113"/>
      <c r="F102" s="113"/>
      <c r="G102" s="113"/>
      <c r="H102" s="113"/>
      <c r="I102" s="113"/>
      <c r="J102" s="113"/>
      <c r="K102" s="113"/>
      <c r="L102" s="113"/>
      <c r="M102" s="113"/>
      <c r="N102" s="113"/>
      <c r="O102" s="113"/>
      <c r="P102" s="113"/>
      <c r="Q102" s="113"/>
      <c r="R102" s="113"/>
      <c r="S102" s="8"/>
    </row>
    <row r="103" spans="2:22" x14ac:dyDescent="0.25">
      <c r="B103" s="8"/>
      <c r="C103" s="113"/>
      <c r="D103" s="113"/>
      <c r="E103" s="113"/>
      <c r="F103" s="113"/>
      <c r="G103" s="113"/>
      <c r="H103" s="113"/>
      <c r="I103" s="113"/>
      <c r="J103" s="113"/>
      <c r="K103" s="113"/>
      <c r="L103" s="113"/>
      <c r="M103" s="113"/>
      <c r="N103" s="113"/>
      <c r="O103" s="113"/>
      <c r="P103" s="113"/>
      <c r="Q103" s="113"/>
      <c r="R103" s="113"/>
      <c r="S103" s="8"/>
    </row>
    <row r="104" spans="2:22" ht="6" customHeight="1" x14ac:dyDescent="0.25">
      <c r="B104" s="8"/>
      <c r="C104" s="8"/>
      <c r="D104" s="8"/>
      <c r="E104" s="8"/>
      <c r="F104" s="8"/>
      <c r="G104" s="8"/>
      <c r="H104" s="8"/>
      <c r="I104" s="8"/>
      <c r="J104" s="8"/>
      <c r="K104" s="8"/>
      <c r="L104" s="8"/>
      <c r="M104" s="8"/>
      <c r="N104" s="8"/>
      <c r="O104" s="8"/>
      <c r="P104" s="8"/>
      <c r="Q104" s="8"/>
      <c r="R104" s="8"/>
      <c r="S104" s="8"/>
    </row>
  </sheetData>
  <mergeCells count="264">
    <mergeCell ref="U5:V5"/>
    <mergeCell ref="U6:V6"/>
    <mergeCell ref="G6:I6"/>
    <mergeCell ref="O20:R20"/>
    <mergeCell ref="C5:R5"/>
    <mergeCell ref="C7:H7"/>
    <mergeCell ref="H20:H21"/>
    <mergeCell ref="C14:E14"/>
    <mergeCell ref="F9:R9"/>
    <mergeCell ref="F10:R10"/>
    <mergeCell ref="I18:M18"/>
    <mergeCell ref="N18:R18"/>
    <mergeCell ref="F11:R11"/>
    <mergeCell ref="F12:R12"/>
    <mergeCell ref="F13:R13"/>
    <mergeCell ref="F14:R14"/>
    <mergeCell ref="I16:M16"/>
    <mergeCell ref="N16:R16"/>
    <mergeCell ref="I17:M17"/>
    <mergeCell ref="N17:R17"/>
    <mergeCell ref="C20:G21"/>
    <mergeCell ref="J20:L20"/>
    <mergeCell ref="N21:O21"/>
    <mergeCell ref="C12:E12"/>
    <mergeCell ref="C56:N56"/>
    <mergeCell ref="I22:M22"/>
    <mergeCell ref="N22:R22"/>
    <mergeCell ref="I23:M23"/>
    <mergeCell ref="N23:R23"/>
    <mergeCell ref="I24:M24"/>
    <mergeCell ref="C23:G23"/>
    <mergeCell ref="C25:G25"/>
    <mergeCell ref="I25:M25"/>
    <mergeCell ref="N25:R25"/>
    <mergeCell ref="C22:G22"/>
    <mergeCell ref="C24:G24"/>
    <mergeCell ref="N24:R24"/>
    <mergeCell ref="C26:G26"/>
    <mergeCell ref="I26:M26"/>
    <mergeCell ref="N26:R26"/>
    <mergeCell ref="C27:G27"/>
    <mergeCell ref="I27:M27"/>
    <mergeCell ref="N27:R27"/>
    <mergeCell ref="C28:G28"/>
    <mergeCell ref="I28:M28"/>
    <mergeCell ref="N28:R28"/>
    <mergeCell ref="C29:G29"/>
    <mergeCell ref="I29:M29"/>
    <mergeCell ref="N29:R29"/>
    <mergeCell ref="C30:G30"/>
    <mergeCell ref="I30:M30"/>
    <mergeCell ref="N30:R30"/>
    <mergeCell ref="C31:G31"/>
    <mergeCell ref="I31:M31"/>
    <mergeCell ref="N31:R31"/>
    <mergeCell ref="C32:G32"/>
    <mergeCell ref="I32:M32"/>
    <mergeCell ref="N32:R32"/>
    <mergeCell ref="C33:G33"/>
    <mergeCell ref="I33:M33"/>
    <mergeCell ref="N33:R33"/>
    <mergeCell ref="C34:G34"/>
    <mergeCell ref="I34:M34"/>
    <mergeCell ref="N34:R34"/>
    <mergeCell ref="C35:G35"/>
    <mergeCell ref="I35:M35"/>
    <mergeCell ref="N35:R35"/>
    <mergeCell ref="C36:G36"/>
    <mergeCell ref="I36:M36"/>
    <mergeCell ref="N36:R36"/>
    <mergeCell ref="C37:G37"/>
    <mergeCell ref="I37:M37"/>
    <mergeCell ref="N37:R37"/>
    <mergeCell ref="C38:G38"/>
    <mergeCell ref="I38:M38"/>
    <mergeCell ref="N38:R38"/>
    <mergeCell ref="C39:G39"/>
    <mergeCell ref="I39:M39"/>
    <mergeCell ref="N39:R39"/>
    <mergeCell ref="C40:G40"/>
    <mergeCell ref="I40:M40"/>
    <mergeCell ref="N40:R40"/>
    <mergeCell ref="C41:G41"/>
    <mergeCell ref="I41:M41"/>
    <mergeCell ref="N41:R41"/>
    <mergeCell ref="C42:G42"/>
    <mergeCell ref="I42:M42"/>
    <mergeCell ref="N42:R42"/>
    <mergeCell ref="C43:G43"/>
    <mergeCell ref="I43:M43"/>
    <mergeCell ref="N43:R43"/>
    <mergeCell ref="C44:G44"/>
    <mergeCell ref="I44:M44"/>
    <mergeCell ref="N44:R44"/>
    <mergeCell ref="C50:G50"/>
    <mergeCell ref="I50:M50"/>
    <mergeCell ref="N50:R50"/>
    <mergeCell ref="C45:G45"/>
    <mergeCell ref="I45:M45"/>
    <mergeCell ref="N45:R45"/>
    <mergeCell ref="C46:G46"/>
    <mergeCell ref="I46:M46"/>
    <mergeCell ref="N46:R46"/>
    <mergeCell ref="C47:G47"/>
    <mergeCell ref="I47:M47"/>
    <mergeCell ref="N47:R47"/>
    <mergeCell ref="C13:E13"/>
    <mergeCell ref="L3:R3"/>
    <mergeCell ref="C54:G54"/>
    <mergeCell ref="I54:M54"/>
    <mergeCell ref="N54:R54"/>
    <mergeCell ref="C8:E8"/>
    <mergeCell ref="C9:E9"/>
    <mergeCell ref="C10:E10"/>
    <mergeCell ref="C11:E11"/>
    <mergeCell ref="C51:G51"/>
    <mergeCell ref="I51:M51"/>
    <mergeCell ref="N51:R51"/>
    <mergeCell ref="C52:G52"/>
    <mergeCell ref="I52:M52"/>
    <mergeCell ref="N52:R52"/>
    <mergeCell ref="C53:G53"/>
    <mergeCell ref="I53:M53"/>
    <mergeCell ref="N53:R53"/>
    <mergeCell ref="C48:G48"/>
    <mergeCell ref="I48:M48"/>
    <mergeCell ref="N48:R48"/>
    <mergeCell ref="C49:G49"/>
    <mergeCell ref="I49:M49"/>
    <mergeCell ref="N49:R49"/>
    <mergeCell ref="C57:G58"/>
    <mergeCell ref="H57:H58"/>
    <mergeCell ref="C59:G59"/>
    <mergeCell ref="I59:M59"/>
    <mergeCell ref="N59:R59"/>
    <mergeCell ref="J57:L57"/>
    <mergeCell ref="N58:O58"/>
    <mergeCell ref="O57:R57"/>
    <mergeCell ref="I58:M58"/>
    <mergeCell ref="C62:G62"/>
    <mergeCell ref="I62:M62"/>
    <mergeCell ref="N62:R62"/>
    <mergeCell ref="C60:G60"/>
    <mergeCell ref="I60:M60"/>
    <mergeCell ref="N60:R60"/>
    <mergeCell ref="C61:G61"/>
    <mergeCell ref="I61:M61"/>
    <mergeCell ref="N61:R61"/>
    <mergeCell ref="C63:G63"/>
    <mergeCell ref="I63:M63"/>
    <mergeCell ref="N63:R63"/>
    <mergeCell ref="C64:G64"/>
    <mergeCell ref="I64:M64"/>
    <mergeCell ref="N64:R64"/>
    <mergeCell ref="C65:G65"/>
    <mergeCell ref="I65:M65"/>
    <mergeCell ref="N65:R65"/>
    <mergeCell ref="C66:G66"/>
    <mergeCell ref="I66:M66"/>
    <mergeCell ref="N66:R66"/>
    <mergeCell ref="C67:G67"/>
    <mergeCell ref="I67:M67"/>
    <mergeCell ref="N67:R67"/>
    <mergeCell ref="C68:G68"/>
    <mergeCell ref="I68:M68"/>
    <mergeCell ref="N68:R68"/>
    <mergeCell ref="C69:G69"/>
    <mergeCell ref="I69:M69"/>
    <mergeCell ref="N69:R69"/>
    <mergeCell ref="C70:G70"/>
    <mergeCell ref="I70:M70"/>
    <mergeCell ref="N70:R70"/>
    <mergeCell ref="C71:G71"/>
    <mergeCell ref="I71:M71"/>
    <mergeCell ref="N71:R71"/>
    <mergeCell ref="C72:G72"/>
    <mergeCell ref="I72:M72"/>
    <mergeCell ref="N72:R72"/>
    <mergeCell ref="C73:G73"/>
    <mergeCell ref="I73:M73"/>
    <mergeCell ref="N73:R73"/>
    <mergeCell ref="C74:G74"/>
    <mergeCell ref="I74:M74"/>
    <mergeCell ref="N74:R74"/>
    <mergeCell ref="C75:G75"/>
    <mergeCell ref="I75:M75"/>
    <mergeCell ref="N75:R75"/>
    <mergeCell ref="C76:G76"/>
    <mergeCell ref="I76:M76"/>
    <mergeCell ref="N76:R76"/>
    <mergeCell ref="C77:G77"/>
    <mergeCell ref="I77:M77"/>
    <mergeCell ref="N77:R77"/>
    <mergeCell ref="C78:G78"/>
    <mergeCell ref="I78:M78"/>
    <mergeCell ref="N78:R78"/>
    <mergeCell ref="C79:G79"/>
    <mergeCell ref="I79:M79"/>
    <mergeCell ref="N79:R79"/>
    <mergeCell ref="C80:G80"/>
    <mergeCell ref="I80:M80"/>
    <mergeCell ref="N80:R80"/>
    <mergeCell ref="C81:G81"/>
    <mergeCell ref="I81:M81"/>
    <mergeCell ref="N81:R81"/>
    <mergeCell ref="C82:G82"/>
    <mergeCell ref="I82:M82"/>
    <mergeCell ref="N82:R82"/>
    <mergeCell ref="C83:G83"/>
    <mergeCell ref="I83:M83"/>
    <mergeCell ref="N83:R83"/>
    <mergeCell ref="C84:G84"/>
    <mergeCell ref="I84:M84"/>
    <mergeCell ref="N84:R84"/>
    <mergeCell ref="C85:G85"/>
    <mergeCell ref="I85:M85"/>
    <mergeCell ref="N85:R85"/>
    <mergeCell ref="C86:G86"/>
    <mergeCell ref="I86:M86"/>
    <mergeCell ref="N86:R86"/>
    <mergeCell ref="N92:R92"/>
    <mergeCell ref="C87:G87"/>
    <mergeCell ref="I87:M87"/>
    <mergeCell ref="N87:R87"/>
    <mergeCell ref="C88:G88"/>
    <mergeCell ref="I88:M88"/>
    <mergeCell ref="N88:R88"/>
    <mergeCell ref="C89:G89"/>
    <mergeCell ref="I89:M89"/>
    <mergeCell ref="N89:R89"/>
    <mergeCell ref="F100:G100"/>
    <mergeCell ref="I100:N100"/>
    <mergeCell ref="C102:D102"/>
    <mergeCell ref="C98:D98"/>
    <mergeCell ref="C100:D100"/>
    <mergeCell ref="F98:G98"/>
    <mergeCell ref="F99:G99"/>
    <mergeCell ref="F101:G101"/>
    <mergeCell ref="I101:N101"/>
    <mergeCell ref="I99:N99"/>
    <mergeCell ref="U51:V51"/>
    <mergeCell ref="F8:R8"/>
    <mergeCell ref="I21:M21"/>
    <mergeCell ref="I98:N98"/>
    <mergeCell ref="C95:G95"/>
    <mergeCell ref="I95:M95"/>
    <mergeCell ref="N95:R95"/>
    <mergeCell ref="C96:G96"/>
    <mergeCell ref="I96:M96"/>
    <mergeCell ref="N96:R96"/>
    <mergeCell ref="I93:M93"/>
    <mergeCell ref="N93:R93"/>
    <mergeCell ref="C94:G94"/>
    <mergeCell ref="I94:M94"/>
    <mergeCell ref="N94:R94"/>
    <mergeCell ref="C93:G93"/>
    <mergeCell ref="C90:G90"/>
    <mergeCell ref="I90:M90"/>
    <mergeCell ref="N90:R90"/>
    <mergeCell ref="C91:G91"/>
    <mergeCell ref="I91:M91"/>
    <mergeCell ref="N91:R91"/>
    <mergeCell ref="C92:G92"/>
    <mergeCell ref="I92:M92"/>
  </mergeCells>
  <phoneticPr fontId="0" type="noConversion"/>
  <conditionalFormatting sqref="V54 V96">
    <cfRule type="expression" dxfId="7" priority="1" stopIfTrue="1">
      <formula>ABS($V$54)&gt;0.9</formula>
    </cfRule>
  </conditionalFormatting>
  <conditionalFormatting sqref="U54 U96">
    <cfRule type="expression" dxfId="6" priority="2" stopIfTrue="1">
      <formula>ABS($U$54)&gt;0.9</formula>
    </cfRule>
  </conditionalFormatting>
  <pageMargins left="0.31496062992125984" right="0.31496062992125984" top="0.31496062992125984" bottom="0.31496062992125984" header="0.27559055118110237" footer="0.27559055118110237"/>
  <pageSetup paperSize="9" orientation="portrait" blackAndWhite="1"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6"/>
  <sheetViews>
    <sheetView tabSelected="1" topLeftCell="A25" workbookViewId="0">
      <selection activeCell="A40" sqref="A40"/>
    </sheetView>
  </sheetViews>
  <sheetFormatPr defaultRowHeight="15" x14ac:dyDescent="0.25"/>
  <cols>
    <col min="1" max="1" width="163.5703125" customWidth="1"/>
  </cols>
  <sheetData>
    <row r="1" spans="1:1" ht="18.75" x14ac:dyDescent="0.3">
      <c r="A1" s="92" t="s">
        <v>424</v>
      </c>
    </row>
    <row r="2" spans="1:1" ht="18.75" x14ac:dyDescent="0.3">
      <c r="A2" s="92" t="s">
        <v>425</v>
      </c>
    </row>
    <row r="3" spans="1:1" ht="18.75" x14ac:dyDescent="0.3">
      <c r="A3" s="92" t="s">
        <v>426</v>
      </c>
    </row>
    <row r="4" spans="1:1" ht="18.75" x14ac:dyDescent="0.3">
      <c r="A4" s="92" t="s">
        <v>427</v>
      </c>
    </row>
    <row r="5" spans="1:1" x14ac:dyDescent="0.25">
      <c r="A5" s="93"/>
    </row>
    <row r="6" spans="1:1" x14ac:dyDescent="0.25">
      <c r="A6" s="93"/>
    </row>
    <row r="7" spans="1:1" x14ac:dyDescent="0.25">
      <c r="A7" s="94"/>
    </row>
    <row r="8" spans="1:1" x14ac:dyDescent="0.25">
      <c r="A8" s="94"/>
    </row>
    <row r="9" spans="1:1" ht="15.75" customHeight="1" x14ac:dyDescent="0.25">
      <c r="A9" s="94"/>
    </row>
    <row r="10" spans="1:1" x14ac:dyDescent="0.25">
      <c r="A10" s="95"/>
    </row>
    <row r="11" spans="1:1" ht="24.75" customHeight="1" x14ac:dyDescent="0.25">
      <c r="A11" s="95" t="s">
        <v>428</v>
      </c>
    </row>
    <row r="12" spans="1:1" ht="21" customHeight="1" x14ac:dyDescent="0.25">
      <c r="A12" s="95" t="s">
        <v>429</v>
      </c>
    </row>
    <row r="13" spans="1:1" x14ac:dyDescent="0.25">
      <c r="A13" s="93"/>
    </row>
    <row r="14" spans="1:1" ht="21" customHeight="1" x14ac:dyDescent="0.25">
      <c r="A14" s="95" t="s">
        <v>430</v>
      </c>
    </row>
    <row r="15" spans="1:1" ht="18.75" customHeight="1" x14ac:dyDescent="0.25">
      <c r="A15" s="95" t="s">
        <v>431</v>
      </c>
    </row>
    <row r="16" spans="1:1" ht="42.75" customHeight="1" x14ac:dyDescent="0.25">
      <c r="A16" s="95" t="s">
        <v>432</v>
      </c>
    </row>
    <row r="17" spans="1:1" x14ac:dyDescent="0.25">
      <c r="A17" s="95" t="s">
        <v>433</v>
      </c>
    </row>
    <row r="18" spans="1:1" x14ac:dyDescent="0.25">
      <c r="A18" s="93"/>
    </row>
    <row r="19" spans="1:1" ht="20.25" customHeight="1" x14ac:dyDescent="0.25">
      <c r="A19" s="95" t="s">
        <v>434</v>
      </c>
    </row>
    <row r="20" spans="1:1" ht="22.5" customHeight="1" x14ac:dyDescent="0.25">
      <c r="A20" s="95" t="s">
        <v>435</v>
      </c>
    </row>
    <row r="21" spans="1:1" ht="24" customHeight="1" x14ac:dyDescent="0.25">
      <c r="A21" s="95" t="s">
        <v>436</v>
      </c>
    </row>
    <row r="22" spans="1:1" x14ac:dyDescent="0.25">
      <c r="A22" s="93"/>
    </row>
    <row r="23" spans="1:1" x14ac:dyDescent="0.25">
      <c r="A23" s="93"/>
    </row>
    <row r="24" spans="1:1" ht="12" customHeight="1" x14ac:dyDescent="0.25">
      <c r="A24" s="93" t="s">
        <v>437</v>
      </c>
    </row>
    <row r="25" spans="1:1" ht="13.5" customHeight="1" x14ac:dyDescent="0.25">
      <c r="A25" s="96" t="s">
        <v>438</v>
      </c>
    </row>
    <row r="26" spans="1:1" ht="14.25" customHeight="1" x14ac:dyDescent="0.25">
      <c r="A26" s="96" t="s">
        <v>439</v>
      </c>
    </row>
    <row r="27" spans="1:1" ht="14.25" customHeight="1" x14ac:dyDescent="0.25">
      <c r="A27" s="96" t="s">
        <v>440</v>
      </c>
    </row>
    <row r="28" spans="1:1" ht="15.75" customHeight="1" x14ac:dyDescent="0.25">
      <c r="A28" s="96" t="s">
        <v>441</v>
      </c>
    </row>
    <row r="29" spans="1:1" ht="12" customHeight="1" x14ac:dyDescent="0.25">
      <c r="A29" s="96" t="s">
        <v>442</v>
      </c>
    </row>
    <row r="30" spans="1:1" x14ac:dyDescent="0.25">
      <c r="A30" s="93"/>
    </row>
    <row r="31" spans="1:1" ht="49.5" customHeight="1" x14ac:dyDescent="0.25">
      <c r="A31" s="93" t="s">
        <v>443</v>
      </c>
    </row>
    <row r="32" spans="1:1" ht="19.5" customHeight="1" x14ac:dyDescent="0.25">
      <c r="A32" s="93" t="s">
        <v>444</v>
      </c>
    </row>
    <row r="33" spans="1:1" x14ac:dyDescent="0.25">
      <c r="A33" s="93" t="s">
        <v>445</v>
      </c>
    </row>
    <row r="34" spans="1:1" ht="15.75" customHeight="1" x14ac:dyDescent="0.25">
      <c r="A34" s="93" t="s">
        <v>446</v>
      </c>
    </row>
    <row r="35" spans="1:1" ht="26.25" x14ac:dyDescent="0.25">
      <c r="A35" s="93" t="s">
        <v>447</v>
      </c>
    </row>
    <row r="36" spans="1:1" ht="26.25" x14ac:dyDescent="0.25">
      <c r="A36" s="93" t="s">
        <v>448</v>
      </c>
    </row>
    <row r="37" spans="1:1" ht="27.75" customHeight="1" x14ac:dyDescent="0.25">
      <c r="A37" s="93" t="s">
        <v>449</v>
      </c>
    </row>
    <row r="38" spans="1:1" ht="26.25" x14ac:dyDescent="0.25">
      <c r="A38" s="93" t="s">
        <v>450</v>
      </c>
    </row>
    <row r="39" spans="1:1" x14ac:dyDescent="0.25">
      <c r="A39" s="93" t="s">
        <v>451</v>
      </c>
    </row>
    <row r="40" spans="1:1" ht="54" customHeight="1" x14ac:dyDescent="0.25">
      <c r="A40" s="93" t="s">
        <v>452</v>
      </c>
    </row>
    <row r="41" spans="1:1" x14ac:dyDescent="0.25">
      <c r="A41" s="93"/>
    </row>
    <row r="42" spans="1:1" x14ac:dyDescent="0.25">
      <c r="A42" s="93"/>
    </row>
    <row r="43" spans="1:1" x14ac:dyDescent="0.25">
      <c r="A43" s="95" t="s">
        <v>453</v>
      </c>
    </row>
    <row r="44" spans="1:1" x14ac:dyDescent="0.25">
      <c r="A44" s="93"/>
    </row>
    <row r="45" spans="1:1" x14ac:dyDescent="0.25">
      <c r="A45" s="93"/>
    </row>
    <row r="46" spans="1:1" x14ac:dyDescent="0.25">
      <c r="A46" s="93" t="s">
        <v>454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
    <tabColor indexed="40"/>
  </sheetPr>
  <dimension ref="B1:V67"/>
  <sheetViews>
    <sheetView topLeftCell="A18" workbookViewId="0">
      <selection activeCell="C16" sqref="C16:S63"/>
    </sheetView>
  </sheetViews>
  <sheetFormatPr defaultRowHeight="15" x14ac:dyDescent="0.25"/>
  <cols>
    <col min="1" max="2" width="0.85546875" style="29" customWidth="1"/>
    <col min="3" max="4" width="9.85546875" style="29" customWidth="1"/>
    <col min="5" max="5" width="15.7109375" style="29" customWidth="1"/>
    <col min="6" max="6" width="11.85546875" style="29" customWidth="1"/>
    <col min="7" max="8" width="2" style="29" customWidth="1"/>
    <col min="9" max="9" width="6.7109375" style="29" customWidth="1"/>
    <col min="10" max="10" width="2.85546875" style="29" customWidth="1"/>
    <col min="11" max="11" width="4.7109375" style="29" customWidth="1"/>
    <col min="12" max="12" width="3.42578125" style="29" customWidth="1"/>
    <col min="13" max="13" width="1.28515625" style="39" customWidth="1"/>
    <col min="14" max="14" width="8.28515625" style="29" customWidth="1"/>
    <col min="15" max="15" width="2.85546875" style="29" customWidth="1"/>
    <col min="16" max="16" width="4.7109375" style="29" customWidth="1"/>
    <col min="17" max="17" width="3.42578125" style="29" customWidth="1"/>
    <col min="18" max="18" width="1.42578125" style="29" customWidth="1"/>
    <col min="19" max="19" width="8.28515625" style="29" customWidth="1"/>
    <col min="20" max="21" width="0.85546875" style="29" customWidth="1"/>
    <col min="22" max="22" width="12.140625" style="29" customWidth="1"/>
    <col min="23" max="16384" width="9.140625" style="29"/>
  </cols>
  <sheetData>
    <row r="1" spans="2:20" s="1" customFormat="1" ht="6" customHeight="1" x14ac:dyDescent="0.25">
      <c r="M1" s="31"/>
    </row>
    <row r="2" spans="2:20" s="1" customFormat="1" ht="6" customHeight="1" x14ac:dyDescent="0.25">
      <c r="B2" s="2"/>
      <c r="C2" s="3"/>
      <c r="D2" s="3"/>
      <c r="E2" s="3"/>
      <c r="F2" s="3"/>
      <c r="G2" s="3"/>
      <c r="H2" s="3"/>
      <c r="I2" s="4"/>
      <c r="J2" s="2"/>
      <c r="K2" s="2"/>
      <c r="L2" s="2"/>
      <c r="M2" s="36"/>
      <c r="N2" s="2"/>
      <c r="O2" s="2"/>
      <c r="P2" s="2"/>
      <c r="Q2" s="2"/>
      <c r="R2" s="2"/>
      <c r="S2" s="2"/>
      <c r="T2" s="2"/>
    </row>
    <row r="3" spans="2:20" s="1" customFormat="1" ht="74.25" customHeight="1" x14ac:dyDescent="0.25">
      <c r="B3" s="2"/>
      <c r="C3" s="3"/>
      <c r="D3" s="3"/>
      <c r="E3" s="3"/>
      <c r="F3" s="3"/>
      <c r="G3" s="3"/>
      <c r="H3" s="3"/>
      <c r="I3" s="2"/>
      <c r="J3" s="2"/>
      <c r="K3" s="2"/>
      <c r="L3" s="2"/>
      <c r="M3" s="315" t="s">
        <v>84</v>
      </c>
      <c r="N3" s="315"/>
      <c r="O3" s="315"/>
      <c r="P3" s="315"/>
      <c r="Q3" s="315"/>
      <c r="R3" s="315"/>
      <c r="S3" s="315"/>
      <c r="T3" s="2"/>
    </row>
    <row r="4" spans="2:20" s="1" customFormat="1" x14ac:dyDescent="0.25">
      <c r="B4" s="2"/>
      <c r="C4" s="2"/>
      <c r="D4" s="2"/>
      <c r="E4" s="2"/>
      <c r="F4" s="2"/>
      <c r="G4" s="2"/>
      <c r="H4" s="2"/>
      <c r="I4" s="2"/>
      <c r="J4" s="2"/>
      <c r="K4" s="2"/>
      <c r="L4" s="2"/>
      <c r="M4" s="36"/>
      <c r="N4" s="2"/>
      <c r="O4" s="2"/>
      <c r="P4" s="2"/>
      <c r="Q4" s="2"/>
      <c r="R4" s="2"/>
      <c r="S4" s="2"/>
      <c r="T4" s="2"/>
    </row>
    <row r="5" spans="2:20" s="1" customFormat="1" ht="29.25" customHeight="1" x14ac:dyDescent="0.25">
      <c r="B5" s="2"/>
      <c r="C5" s="264" t="s">
        <v>85</v>
      </c>
      <c r="D5" s="264"/>
      <c r="E5" s="264"/>
      <c r="F5" s="264"/>
      <c r="G5" s="264"/>
      <c r="H5" s="264"/>
      <c r="I5" s="264"/>
      <c r="J5" s="264"/>
      <c r="K5" s="264"/>
      <c r="L5" s="264"/>
      <c r="M5" s="264"/>
      <c r="N5" s="264"/>
      <c r="O5" s="264"/>
      <c r="P5" s="264"/>
      <c r="Q5" s="264"/>
      <c r="R5" s="264"/>
      <c r="S5" s="264"/>
      <c r="T5" s="2"/>
    </row>
    <row r="6" spans="2:20" s="24" customFormat="1" ht="15" customHeight="1" x14ac:dyDescent="0.2">
      <c r="B6" s="25"/>
      <c r="C6" s="32"/>
      <c r="D6" s="32"/>
      <c r="E6" s="33" t="s">
        <v>86</v>
      </c>
      <c r="F6" s="273" t="s">
        <v>291</v>
      </c>
      <c r="G6" s="273"/>
      <c r="H6" s="273"/>
      <c r="I6" s="273"/>
      <c r="J6" s="323" t="str">
        <f>'Бухгалтерский баланс'!I21</f>
        <v>2018года</v>
      </c>
      <c r="K6" s="323"/>
      <c r="L6" s="323"/>
      <c r="M6" s="323"/>
      <c r="N6" s="323"/>
      <c r="O6" s="32"/>
      <c r="P6" s="35"/>
      <c r="Q6" s="35"/>
      <c r="R6" s="35"/>
      <c r="S6" s="35"/>
      <c r="T6" s="25"/>
    </row>
    <row r="7" spans="2:20" s="24" customFormat="1" ht="13.5" x14ac:dyDescent="0.2">
      <c r="B7" s="25"/>
      <c r="C7" s="280"/>
      <c r="D7" s="281"/>
      <c r="E7" s="281"/>
      <c r="F7" s="281"/>
      <c r="G7" s="281"/>
      <c r="H7" s="281"/>
      <c r="I7" s="281"/>
      <c r="J7" s="25"/>
      <c r="K7" s="25"/>
      <c r="L7" s="25"/>
      <c r="M7" s="37"/>
      <c r="N7" s="25"/>
      <c r="O7" s="25"/>
      <c r="P7" s="25"/>
      <c r="Q7" s="25"/>
      <c r="R7" s="25"/>
      <c r="S7" s="25"/>
      <c r="T7" s="25"/>
    </row>
    <row r="8" spans="2:20" s="24" customFormat="1" ht="15" customHeight="1" x14ac:dyDescent="0.2">
      <c r="B8" s="25"/>
      <c r="C8" s="282" t="s">
        <v>1</v>
      </c>
      <c r="D8" s="283"/>
      <c r="E8" s="284"/>
      <c r="F8" s="282" t="str">
        <f>IF('Бухгалтерский баланс'!F8=0," ",'Бухгалтерский баланс'!F8)</f>
        <v>ОАО "Строительное Управление-187"</v>
      </c>
      <c r="G8" s="283"/>
      <c r="H8" s="283"/>
      <c r="I8" s="283"/>
      <c r="J8" s="283"/>
      <c r="K8" s="283"/>
      <c r="L8" s="283"/>
      <c r="M8" s="283"/>
      <c r="N8" s="283"/>
      <c r="O8" s="283"/>
      <c r="P8" s="283"/>
      <c r="Q8" s="283"/>
      <c r="R8" s="283"/>
      <c r="S8" s="284"/>
      <c r="T8" s="25"/>
    </row>
    <row r="9" spans="2:20" s="24" customFormat="1" ht="15" customHeight="1" x14ac:dyDescent="0.2">
      <c r="B9" s="25"/>
      <c r="C9" s="282" t="s">
        <v>2</v>
      </c>
      <c r="D9" s="283"/>
      <c r="E9" s="284"/>
      <c r="F9" s="282">
        <f>IF('Бухгалтерский баланс'!F9=0," ",'Бухгалтерский баланс'!F9)</f>
        <v>500041259</v>
      </c>
      <c r="G9" s="283"/>
      <c r="H9" s="283"/>
      <c r="I9" s="283"/>
      <c r="J9" s="283"/>
      <c r="K9" s="283"/>
      <c r="L9" s="283"/>
      <c r="M9" s="283"/>
      <c r="N9" s="283"/>
      <c r="O9" s="283"/>
      <c r="P9" s="283"/>
      <c r="Q9" s="283"/>
      <c r="R9" s="283"/>
      <c r="S9" s="284"/>
      <c r="T9" s="25"/>
    </row>
    <row r="10" spans="2:20" s="24" customFormat="1" ht="15" customHeight="1" x14ac:dyDescent="0.2">
      <c r="B10" s="25"/>
      <c r="C10" s="282" t="s">
        <v>3</v>
      </c>
      <c r="D10" s="283"/>
      <c r="E10" s="284"/>
      <c r="F10" s="282" t="str">
        <f>IF('Бухгалтерский баланс'!F10=0," ",'Бухгалтерский баланс'!F10)</f>
        <v>Строительство</v>
      </c>
      <c r="G10" s="283"/>
      <c r="H10" s="283"/>
      <c r="I10" s="283"/>
      <c r="J10" s="283"/>
      <c r="K10" s="283"/>
      <c r="L10" s="283"/>
      <c r="M10" s="283"/>
      <c r="N10" s="283"/>
      <c r="O10" s="283"/>
      <c r="P10" s="283"/>
      <c r="Q10" s="283"/>
      <c r="R10" s="283"/>
      <c r="S10" s="284"/>
      <c r="T10" s="25"/>
    </row>
    <row r="11" spans="2:20" s="24" customFormat="1" ht="15" customHeight="1" x14ac:dyDescent="0.2">
      <c r="B11" s="25"/>
      <c r="C11" s="282" t="s">
        <v>4</v>
      </c>
      <c r="D11" s="283"/>
      <c r="E11" s="284"/>
      <c r="F11" s="282" t="str">
        <f>IF('Бухгалтерский баланс'!F11=0," ",'Бухгалтерский баланс'!F11)</f>
        <v>Акционерная</v>
      </c>
      <c r="G11" s="283"/>
      <c r="H11" s="283"/>
      <c r="I11" s="283"/>
      <c r="J11" s="283"/>
      <c r="K11" s="283"/>
      <c r="L11" s="283"/>
      <c r="M11" s="283"/>
      <c r="N11" s="283"/>
      <c r="O11" s="283"/>
      <c r="P11" s="283"/>
      <c r="Q11" s="283"/>
      <c r="R11" s="283"/>
      <c r="S11" s="284"/>
      <c r="T11" s="25"/>
    </row>
    <row r="12" spans="2:20" s="24" customFormat="1" ht="15" customHeight="1" x14ac:dyDescent="0.2">
      <c r="B12" s="25"/>
      <c r="C12" s="282" t="s">
        <v>5</v>
      </c>
      <c r="D12" s="283"/>
      <c r="E12" s="284"/>
      <c r="F12" s="282" t="str">
        <f>IF('Бухгалтерский баланс'!F12=0," ",'Бухгалтерский баланс'!F12)</f>
        <v>Слонимский РИК</v>
      </c>
      <c r="G12" s="283"/>
      <c r="H12" s="283"/>
      <c r="I12" s="283"/>
      <c r="J12" s="283"/>
      <c r="K12" s="283"/>
      <c r="L12" s="283"/>
      <c r="M12" s="283"/>
      <c r="N12" s="283"/>
      <c r="O12" s="283"/>
      <c r="P12" s="283"/>
      <c r="Q12" s="283"/>
      <c r="R12" s="283"/>
      <c r="S12" s="284"/>
      <c r="T12" s="25"/>
    </row>
    <row r="13" spans="2:20" s="24" customFormat="1" ht="15" customHeight="1" x14ac:dyDescent="0.2">
      <c r="B13" s="25"/>
      <c r="C13" s="282" t="s">
        <v>6</v>
      </c>
      <c r="D13" s="283"/>
      <c r="E13" s="284"/>
      <c r="F13" s="282" t="str">
        <f>IF('Бухгалтерский баланс'!F13=0," ",'Бухгалтерский баланс'!F13)</f>
        <v>тыс. рублей</v>
      </c>
      <c r="G13" s="283"/>
      <c r="H13" s="283"/>
      <c r="I13" s="283"/>
      <c r="J13" s="283"/>
      <c r="K13" s="283"/>
      <c r="L13" s="283"/>
      <c r="M13" s="283"/>
      <c r="N13" s="283"/>
      <c r="O13" s="283"/>
      <c r="P13" s="283"/>
      <c r="Q13" s="283"/>
      <c r="R13" s="283"/>
      <c r="S13" s="284"/>
      <c r="T13" s="25"/>
    </row>
    <row r="14" spans="2:20" s="24" customFormat="1" ht="13.5" x14ac:dyDescent="0.2">
      <c r="B14" s="25"/>
      <c r="C14" s="282" t="s">
        <v>7</v>
      </c>
      <c r="D14" s="283"/>
      <c r="E14" s="284"/>
      <c r="F14" s="282" t="str">
        <f>IF('Бухгалтерский баланс'!F14=0," ",'Бухгалтерский баланс'!F14)</f>
        <v>г.Слоним,ул.Торговая,2</v>
      </c>
      <c r="G14" s="283"/>
      <c r="H14" s="283"/>
      <c r="I14" s="283"/>
      <c r="J14" s="283"/>
      <c r="K14" s="283"/>
      <c r="L14" s="283"/>
      <c r="M14" s="283"/>
      <c r="N14" s="283"/>
      <c r="O14" s="283"/>
      <c r="P14" s="283"/>
      <c r="Q14" s="283"/>
      <c r="R14" s="283"/>
      <c r="S14" s="284"/>
      <c r="T14" s="25"/>
    </row>
    <row r="15" spans="2:20" s="1" customFormat="1" x14ac:dyDescent="0.25">
      <c r="B15" s="2"/>
      <c r="C15" s="2"/>
      <c r="D15" s="2"/>
      <c r="E15" s="2"/>
      <c r="F15" s="2"/>
      <c r="G15" s="2"/>
      <c r="H15" s="2"/>
      <c r="I15" s="2"/>
      <c r="J15" s="2"/>
      <c r="K15" s="2"/>
      <c r="L15" s="2"/>
      <c r="M15" s="36"/>
      <c r="N15" s="2"/>
      <c r="O15" s="2"/>
      <c r="P15" s="2"/>
      <c r="Q15" s="2"/>
      <c r="R15" s="2"/>
      <c r="S15" s="2"/>
      <c r="T15" s="2"/>
    </row>
    <row r="16" spans="2:20" s="24" customFormat="1" ht="13.5" x14ac:dyDescent="0.2">
      <c r="B16" s="25"/>
      <c r="C16" s="288" t="s">
        <v>87</v>
      </c>
      <c r="D16" s="289"/>
      <c r="E16" s="289"/>
      <c r="F16" s="289"/>
      <c r="G16" s="289"/>
      <c r="H16" s="290"/>
      <c r="I16" s="294" t="s">
        <v>12</v>
      </c>
      <c r="J16" s="119" t="s">
        <v>88</v>
      </c>
      <c r="K16" s="296" t="str">
        <f>F6</f>
        <v>январь-декабрь</v>
      </c>
      <c r="L16" s="296"/>
      <c r="M16" s="120"/>
      <c r="N16" s="121" t="s">
        <v>286</v>
      </c>
      <c r="O16" s="119" t="s">
        <v>88</v>
      </c>
      <c r="P16" s="296" t="str">
        <f>F6</f>
        <v>январь-декабрь</v>
      </c>
      <c r="Q16" s="296"/>
      <c r="R16" s="122" t="s">
        <v>133</v>
      </c>
      <c r="S16" s="123" t="s">
        <v>286</v>
      </c>
      <c r="T16" s="25"/>
    </row>
    <row r="17" spans="2:22" s="24" customFormat="1" ht="13.5" x14ac:dyDescent="0.2">
      <c r="B17" s="25"/>
      <c r="C17" s="291"/>
      <c r="D17" s="292"/>
      <c r="E17" s="292"/>
      <c r="F17" s="292"/>
      <c r="G17" s="292"/>
      <c r="H17" s="293"/>
      <c r="I17" s="295"/>
      <c r="J17" s="297" t="s">
        <v>350</v>
      </c>
      <c r="K17" s="298"/>
      <c r="L17" s="298"/>
      <c r="M17" s="298"/>
      <c r="N17" s="298"/>
      <c r="O17" s="297" t="s">
        <v>351</v>
      </c>
      <c r="P17" s="298"/>
      <c r="Q17" s="298"/>
      <c r="R17" s="298"/>
      <c r="S17" s="299"/>
      <c r="T17" s="25"/>
    </row>
    <row r="18" spans="2:22" s="24" customFormat="1" ht="13.5" x14ac:dyDescent="0.2">
      <c r="B18" s="25"/>
      <c r="C18" s="285">
        <v>1</v>
      </c>
      <c r="D18" s="286"/>
      <c r="E18" s="286"/>
      <c r="F18" s="286"/>
      <c r="G18" s="286"/>
      <c r="H18" s="287"/>
      <c r="I18" s="124">
        <v>2</v>
      </c>
      <c r="J18" s="285">
        <v>3</v>
      </c>
      <c r="K18" s="286"/>
      <c r="L18" s="286"/>
      <c r="M18" s="286"/>
      <c r="N18" s="287"/>
      <c r="O18" s="285">
        <v>4</v>
      </c>
      <c r="P18" s="286"/>
      <c r="Q18" s="286"/>
      <c r="R18" s="286"/>
      <c r="S18" s="287"/>
      <c r="T18" s="25"/>
    </row>
    <row r="19" spans="2:22" s="24" customFormat="1" ht="13.5" x14ac:dyDescent="0.2">
      <c r="B19" s="25"/>
      <c r="C19" s="300" t="s">
        <v>89</v>
      </c>
      <c r="D19" s="301"/>
      <c r="E19" s="301"/>
      <c r="F19" s="301"/>
      <c r="G19" s="301"/>
      <c r="H19" s="302"/>
      <c r="I19" s="125" t="s">
        <v>90</v>
      </c>
      <c r="J19" s="306">
        <v>944</v>
      </c>
      <c r="K19" s="307"/>
      <c r="L19" s="307"/>
      <c r="M19" s="307"/>
      <c r="N19" s="308"/>
      <c r="O19" s="306">
        <v>982</v>
      </c>
      <c r="P19" s="307"/>
      <c r="Q19" s="307"/>
      <c r="R19" s="307"/>
      <c r="S19" s="308"/>
      <c r="T19" s="25"/>
      <c r="V19" s="42" t="s">
        <v>176</v>
      </c>
    </row>
    <row r="20" spans="2:22" s="24" customFormat="1" ht="27" customHeight="1" x14ac:dyDescent="0.2">
      <c r="B20" s="25"/>
      <c r="C20" s="270" t="s">
        <v>91</v>
      </c>
      <c r="D20" s="271"/>
      <c r="E20" s="271"/>
      <c r="F20" s="271"/>
      <c r="G20" s="271"/>
      <c r="H20" s="272"/>
      <c r="I20" s="126" t="s">
        <v>92</v>
      </c>
      <c r="J20" s="277">
        <v>842</v>
      </c>
      <c r="K20" s="278"/>
      <c r="L20" s="278"/>
      <c r="M20" s="278"/>
      <c r="N20" s="279"/>
      <c r="O20" s="274">
        <v>954</v>
      </c>
      <c r="P20" s="275"/>
      <c r="Q20" s="275"/>
      <c r="R20" s="275"/>
      <c r="S20" s="276"/>
      <c r="T20" s="25"/>
      <c r="V20" s="42"/>
    </row>
    <row r="21" spans="2:22" s="24" customFormat="1" ht="13.5" x14ac:dyDescent="0.2">
      <c r="B21" s="25"/>
      <c r="C21" s="270" t="s">
        <v>93</v>
      </c>
      <c r="D21" s="271"/>
      <c r="E21" s="271"/>
      <c r="F21" s="271"/>
      <c r="G21" s="271"/>
      <c r="H21" s="272"/>
      <c r="I21" s="126" t="s">
        <v>94</v>
      </c>
      <c r="J21" s="277">
        <f>J19-J20</f>
        <v>102</v>
      </c>
      <c r="K21" s="278"/>
      <c r="L21" s="278"/>
      <c r="M21" s="278"/>
      <c r="N21" s="279"/>
      <c r="O21" s="277">
        <f>O19-O20</f>
        <v>28</v>
      </c>
      <c r="P21" s="278"/>
      <c r="Q21" s="278"/>
      <c r="R21" s="278"/>
      <c r="S21" s="279"/>
      <c r="T21" s="25"/>
    </row>
    <row r="22" spans="2:22" s="24" customFormat="1" ht="13.5" x14ac:dyDescent="0.2">
      <c r="B22" s="25"/>
      <c r="C22" s="270" t="s">
        <v>95</v>
      </c>
      <c r="D22" s="271"/>
      <c r="E22" s="271"/>
      <c r="F22" s="271"/>
      <c r="G22" s="271"/>
      <c r="H22" s="272"/>
      <c r="I22" s="126" t="s">
        <v>96</v>
      </c>
      <c r="J22" s="277">
        <v>205</v>
      </c>
      <c r="K22" s="278"/>
      <c r="L22" s="278"/>
      <c r="M22" s="278"/>
      <c r="N22" s="279"/>
      <c r="O22" s="274">
        <v>219</v>
      </c>
      <c r="P22" s="275"/>
      <c r="Q22" s="275"/>
      <c r="R22" s="275"/>
      <c r="S22" s="276"/>
      <c r="T22" s="25"/>
      <c r="V22" s="42" t="s">
        <v>177</v>
      </c>
    </row>
    <row r="23" spans="2:22" s="24" customFormat="1" ht="13.5" x14ac:dyDescent="0.2">
      <c r="B23" s="25"/>
      <c r="C23" s="270" t="s">
        <v>97</v>
      </c>
      <c r="D23" s="271"/>
      <c r="E23" s="271"/>
      <c r="F23" s="271"/>
      <c r="G23" s="271"/>
      <c r="H23" s="272"/>
      <c r="I23" s="126" t="s">
        <v>98</v>
      </c>
      <c r="J23" s="277">
        <v>12</v>
      </c>
      <c r="K23" s="278"/>
      <c r="L23" s="278"/>
      <c r="M23" s="278"/>
      <c r="N23" s="279"/>
      <c r="O23" s="274">
        <v>8</v>
      </c>
      <c r="P23" s="275"/>
      <c r="Q23" s="275"/>
      <c r="R23" s="275"/>
      <c r="S23" s="276"/>
      <c r="T23" s="25"/>
      <c r="V23" s="42" t="s">
        <v>178</v>
      </c>
    </row>
    <row r="24" spans="2:22" s="24" customFormat="1" ht="27" customHeight="1" x14ac:dyDescent="0.2">
      <c r="B24" s="25"/>
      <c r="C24" s="270" t="s">
        <v>99</v>
      </c>
      <c r="D24" s="271"/>
      <c r="E24" s="271"/>
      <c r="F24" s="271"/>
      <c r="G24" s="271"/>
      <c r="H24" s="272"/>
      <c r="I24" s="126" t="s">
        <v>100</v>
      </c>
      <c r="J24" s="274">
        <f>J21-J22-J23</f>
        <v>-115</v>
      </c>
      <c r="K24" s="275"/>
      <c r="L24" s="275"/>
      <c r="M24" s="275"/>
      <c r="N24" s="276"/>
      <c r="O24" s="274">
        <f>O21-O22-O23</f>
        <v>-199</v>
      </c>
      <c r="P24" s="275"/>
      <c r="Q24" s="275"/>
      <c r="R24" s="275"/>
      <c r="S24" s="276"/>
      <c r="T24" s="25"/>
    </row>
    <row r="25" spans="2:22" s="24" customFormat="1" ht="13.5" x14ac:dyDescent="0.2">
      <c r="B25" s="25"/>
      <c r="C25" s="270" t="s">
        <v>101</v>
      </c>
      <c r="D25" s="271"/>
      <c r="E25" s="271"/>
      <c r="F25" s="271"/>
      <c r="G25" s="271"/>
      <c r="H25" s="272"/>
      <c r="I25" s="126" t="s">
        <v>102</v>
      </c>
      <c r="J25" s="277">
        <v>20</v>
      </c>
      <c r="K25" s="278"/>
      <c r="L25" s="278"/>
      <c r="M25" s="278"/>
      <c r="N25" s="279"/>
      <c r="O25" s="303">
        <v>40</v>
      </c>
      <c r="P25" s="304"/>
      <c r="Q25" s="304"/>
      <c r="R25" s="304"/>
      <c r="S25" s="305"/>
      <c r="T25" s="25"/>
      <c r="V25" s="42" t="s">
        <v>176</v>
      </c>
    </row>
    <row r="26" spans="2:22" s="24" customFormat="1" ht="13.5" x14ac:dyDescent="0.2">
      <c r="B26" s="25"/>
      <c r="C26" s="270" t="s">
        <v>103</v>
      </c>
      <c r="D26" s="271"/>
      <c r="E26" s="271"/>
      <c r="F26" s="271"/>
      <c r="G26" s="271"/>
      <c r="H26" s="272"/>
      <c r="I26" s="126" t="s">
        <v>104</v>
      </c>
      <c r="J26" s="277">
        <v>50</v>
      </c>
      <c r="K26" s="278"/>
      <c r="L26" s="278"/>
      <c r="M26" s="278"/>
      <c r="N26" s="279"/>
      <c r="O26" s="274">
        <v>50</v>
      </c>
      <c r="P26" s="275"/>
      <c r="Q26" s="275"/>
      <c r="R26" s="275"/>
      <c r="S26" s="276"/>
      <c r="T26" s="25"/>
      <c r="V26" s="42" t="s">
        <v>176</v>
      </c>
    </row>
    <row r="27" spans="2:22" s="24" customFormat="1" ht="27" customHeight="1" x14ac:dyDescent="0.2">
      <c r="B27" s="25"/>
      <c r="C27" s="270" t="s">
        <v>105</v>
      </c>
      <c r="D27" s="271"/>
      <c r="E27" s="271"/>
      <c r="F27" s="271"/>
      <c r="G27" s="271"/>
      <c r="H27" s="272"/>
      <c r="I27" s="126" t="s">
        <v>106</v>
      </c>
      <c r="J27" s="274">
        <f>J24+J25-J26</f>
        <v>-145</v>
      </c>
      <c r="K27" s="275"/>
      <c r="L27" s="275"/>
      <c r="M27" s="275"/>
      <c r="N27" s="276"/>
      <c r="O27" s="274">
        <f>O24+O25-O26</f>
        <v>-209</v>
      </c>
      <c r="P27" s="275"/>
      <c r="Q27" s="275"/>
      <c r="R27" s="275"/>
      <c r="S27" s="276"/>
      <c r="T27" s="25"/>
    </row>
    <row r="28" spans="2:22" s="24" customFormat="1" ht="13.5" x14ac:dyDescent="0.2">
      <c r="B28" s="25"/>
      <c r="C28" s="309" t="s">
        <v>107</v>
      </c>
      <c r="D28" s="310"/>
      <c r="E28" s="310"/>
      <c r="F28" s="310"/>
      <c r="G28" s="310"/>
      <c r="H28" s="314"/>
      <c r="I28" s="127">
        <v>100</v>
      </c>
      <c r="J28" s="312">
        <f>J30</f>
        <v>7</v>
      </c>
      <c r="K28" s="311"/>
      <c r="L28" s="311"/>
      <c r="M28" s="311"/>
      <c r="N28" s="313"/>
      <c r="O28" s="312">
        <v>506</v>
      </c>
      <c r="P28" s="311"/>
      <c r="Q28" s="311"/>
      <c r="R28" s="311"/>
      <c r="S28" s="313"/>
      <c r="T28" s="25"/>
      <c r="V28" s="42" t="s">
        <v>179</v>
      </c>
    </row>
    <row r="29" spans="2:22" s="24" customFormat="1" ht="13.5" x14ac:dyDescent="0.2">
      <c r="B29" s="25"/>
      <c r="C29" s="309" t="s">
        <v>66</v>
      </c>
      <c r="D29" s="310"/>
      <c r="E29" s="310"/>
      <c r="F29" s="310"/>
      <c r="G29" s="310"/>
      <c r="H29" s="310"/>
      <c r="I29" s="127"/>
      <c r="J29" s="311"/>
      <c r="K29" s="311"/>
      <c r="L29" s="311"/>
      <c r="M29" s="311"/>
      <c r="N29" s="311"/>
      <c r="O29" s="312"/>
      <c r="P29" s="311"/>
      <c r="Q29" s="311"/>
      <c r="R29" s="311"/>
      <c r="S29" s="313"/>
      <c r="T29" s="25"/>
      <c r="V29" s="50"/>
    </row>
    <row r="30" spans="2:22" s="24" customFormat="1" ht="27" customHeight="1" x14ac:dyDescent="0.2">
      <c r="B30" s="25"/>
      <c r="C30" s="300" t="s">
        <v>108</v>
      </c>
      <c r="D30" s="301"/>
      <c r="E30" s="301"/>
      <c r="F30" s="301"/>
      <c r="G30" s="301"/>
      <c r="H30" s="301"/>
      <c r="I30" s="128">
        <v>101</v>
      </c>
      <c r="J30" s="307">
        <v>7</v>
      </c>
      <c r="K30" s="307"/>
      <c r="L30" s="307"/>
      <c r="M30" s="307"/>
      <c r="N30" s="307"/>
      <c r="O30" s="306">
        <v>506</v>
      </c>
      <c r="P30" s="307"/>
      <c r="Q30" s="307"/>
      <c r="R30" s="307"/>
      <c r="S30" s="308"/>
      <c r="T30" s="25"/>
      <c r="V30" s="50"/>
    </row>
    <row r="31" spans="2:22" s="24" customFormat="1" ht="27" customHeight="1" x14ac:dyDescent="0.2">
      <c r="B31" s="25"/>
      <c r="C31" s="300" t="s">
        <v>109</v>
      </c>
      <c r="D31" s="301"/>
      <c r="E31" s="301"/>
      <c r="F31" s="301"/>
      <c r="G31" s="301"/>
      <c r="H31" s="302"/>
      <c r="I31" s="128">
        <v>102</v>
      </c>
      <c r="J31" s="306"/>
      <c r="K31" s="307"/>
      <c r="L31" s="307"/>
      <c r="M31" s="307"/>
      <c r="N31" s="308"/>
      <c r="O31" s="306"/>
      <c r="P31" s="307"/>
      <c r="Q31" s="307"/>
      <c r="R31" s="307"/>
      <c r="S31" s="308"/>
      <c r="T31" s="25"/>
      <c r="V31" s="51"/>
    </row>
    <row r="32" spans="2:22" s="24" customFormat="1" ht="13.5" x14ac:dyDescent="0.2">
      <c r="B32" s="25"/>
      <c r="C32" s="270" t="s">
        <v>110</v>
      </c>
      <c r="D32" s="271"/>
      <c r="E32" s="271"/>
      <c r="F32" s="271"/>
      <c r="G32" s="271"/>
      <c r="H32" s="272"/>
      <c r="I32" s="124">
        <v>103</v>
      </c>
      <c r="J32" s="277"/>
      <c r="K32" s="278"/>
      <c r="L32" s="278"/>
      <c r="M32" s="278"/>
      <c r="N32" s="279"/>
      <c r="O32" s="277"/>
      <c r="P32" s="278"/>
      <c r="Q32" s="278"/>
      <c r="R32" s="278"/>
      <c r="S32" s="279"/>
      <c r="T32" s="25"/>
      <c r="V32" s="51"/>
    </row>
    <row r="33" spans="2:22" s="24" customFormat="1" ht="13.5" x14ac:dyDescent="0.2">
      <c r="B33" s="25"/>
      <c r="C33" s="270" t="s">
        <v>111</v>
      </c>
      <c r="D33" s="271"/>
      <c r="E33" s="271"/>
      <c r="F33" s="271"/>
      <c r="G33" s="271"/>
      <c r="H33" s="272"/>
      <c r="I33" s="124">
        <v>104</v>
      </c>
      <c r="J33" s="277">
        <v>0</v>
      </c>
      <c r="K33" s="278"/>
      <c r="L33" s="278"/>
      <c r="M33" s="278"/>
      <c r="N33" s="279"/>
      <c r="O33" s="277"/>
      <c r="P33" s="278"/>
      <c r="Q33" s="278"/>
      <c r="R33" s="278"/>
      <c r="S33" s="279"/>
      <c r="T33" s="25"/>
      <c r="V33" s="51"/>
    </row>
    <row r="34" spans="2:22" s="24" customFormat="1" ht="13.5" x14ac:dyDescent="0.2">
      <c r="B34" s="25"/>
      <c r="C34" s="270" t="s">
        <v>112</v>
      </c>
      <c r="D34" s="271"/>
      <c r="E34" s="271"/>
      <c r="F34" s="271"/>
      <c r="G34" s="271"/>
      <c r="H34" s="272"/>
      <c r="I34" s="124">
        <v>110</v>
      </c>
      <c r="J34" s="277">
        <v>0</v>
      </c>
      <c r="K34" s="278"/>
      <c r="L34" s="278"/>
      <c r="M34" s="278"/>
      <c r="N34" s="279"/>
      <c r="O34" s="277">
        <f>O36</f>
        <v>505</v>
      </c>
      <c r="P34" s="278"/>
      <c r="Q34" s="278"/>
      <c r="R34" s="278"/>
      <c r="S34" s="279"/>
      <c r="T34" s="25"/>
      <c r="V34" s="42" t="s">
        <v>179</v>
      </c>
    </row>
    <row r="35" spans="2:22" s="24" customFormat="1" ht="13.5" x14ac:dyDescent="0.2">
      <c r="B35" s="25"/>
      <c r="C35" s="309" t="s">
        <v>66</v>
      </c>
      <c r="D35" s="310"/>
      <c r="E35" s="310"/>
      <c r="F35" s="310"/>
      <c r="G35" s="310"/>
      <c r="H35" s="310"/>
      <c r="I35" s="127"/>
      <c r="J35" s="311"/>
      <c r="K35" s="311"/>
      <c r="L35" s="311"/>
      <c r="M35" s="311"/>
      <c r="N35" s="311"/>
      <c r="O35" s="312"/>
      <c r="P35" s="311"/>
      <c r="Q35" s="311"/>
      <c r="R35" s="311"/>
      <c r="S35" s="313"/>
      <c r="T35" s="25"/>
      <c r="V35" s="50"/>
    </row>
    <row r="36" spans="2:22" s="24" customFormat="1" ht="27" customHeight="1" x14ac:dyDescent="0.2">
      <c r="B36" s="25"/>
      <c r="C36" s="300" t="s">
        <v>113</v>
      </c>
      <c r="D36" s="301"/>
      <c r="E36" s="301"/>
      <c r="F36" s="301"/>
      <c r="G36" s="301"/>
      <c r="H36" s="301"/>
      <c r="I36" s="128">
        <v>111</v>
      </c>
      <c r="J36" s="307">
        <v>0</v>
      </c>
      <c r="K36" s="307"/>
      <c r="L36" s="307"/>
      <c r="M36" s="307"/>
      <c r="N36" s="307"/>
      <c r="O36" s="306">
        <v>505</v>
      </c>
      <c r="P36" s="307"/>
      <c r="Q36" s="307"/>
      <c r="R36" s="307"/>
      <c r="S36" s="308"/>
      <c r="T36" s="25"/>
      <c r="V36" s="50"/>
    </row>
    <row r="37" spans="2:22" s="24" customFormat="1" ht="13.5" x14ac:dyDescent="0.2">
      <c r="B37" s="25"/>
      <c r="C37" s="300" t="s">
        <v>114</v>
      </c>
      <c r="D37" s="301"/>
      <c r="E37" s="301"/>
      <c r="F37" s="301"/>
      <c r="G37" s="301"/>
      <c r="H37" s="302"/>
      <c r="I37" s="128">
        <v>112</v>
      </c>
      <c r="J37" s="306">
        <v>0</v>
      </c>
      <c r="K37" s="307"/>
      <c r="L37" s="307"/>
      <c r="M37" s="307"/>
      <c r="N37" s="308"/>
      <c r="O37" s="306">
        <v>0</v>
      </c>
      <c r="P37" s="307"/>
      <c r="Q37" s="307"/>
      <c r="R37" s="307"/>
      <c r="S37" s="308"/>
      <c r="T37" s="25"/>
      <c r="V37" s="51"/>
    </row>
    <row r="38" spans="2:22" s="24" customFormat="1" ht="13.5" x14ac:dyDescent="0.2">
      <c r="B38" s="25"/>
      <c r="C38" s="270" t="s">
        <v>115</v>
      </c>
      <c r="D38" s="271"/>
      <c r="E38" s="271"/>
      <c r="F38" s="271"/>
      <c r="G38" s="271"/>
      <c r="H38" s="272"/>
      <c r="I38" s="124">
        <v>120</v>
      </c>
      <c r="J38" s="277"/>
      <c r="K38" s="278"/>
      <c r="L38" s="278"/>
      <c r="M38" s="278"/>
      <c r="N38" s="279"/>
      <c r="O38" s="277"/>
      <c r="P38" s="278"/>
      <c r="Q38" s="278"/>
      <c r="R38" s="278"/>
      <c r="S38" s="279"/>
      <c r="T38" s="25"/>
      <c r="V38" s="42" t="s">
        <v>179</v>
      </c>
    </row>
    <row r="39" spans="2:22" s="24" customFormat="1" ht="13.5" x14ac:dyDescent="0.2">
      <c r="B39" s="25"/>
      <c r="C39" s="309" t="s">
        <v>66</v>
      </c>
      <c r="D39" s="310"/>
      <c r="E39" s="310"/>
      <c r="F39" s="310"/>
      <c r="G39" s="310"/>
      <c r="H39" s="310"/>
      <c r="I39" s="127"/>
      <c r="J39" s="311"/>
      <c r="K39" s="311"/>
      <c r="L39" s="311"/>
      <c r="M39" s="311"/>
      <c r="N39" s="311"/>
      <c r="O39" s="312"/>
      <c r="P39" s="311"/>
      <c r="Q39" s="311"/>
      <c r="R39" s="311"/>
      <c r="S39" s="313"/>
      <c r="T39" s="25"/>
      <c r="V39" s="50"/>
    </row>
    <row r="40" spans="2:22" s="24" customFormat="1" ht="13.5" x14ac:dyDescent="0.2">
      <c r="B40" s="25"/>
      <c r="C40" s="300" t="s">
        <v>116</v>
      </c>
      <c r="D40" s="301"/>
      <c r="E40" s="301"/>
      <c r="F40" s="301"/>
      <c r="G40" s="301"/>
      <c r="H40" s="301"/>
      <c r="I40" s="128">
        <v>121</v>
      </c>
      <c r="J40" s="307"/>
      <c r="K40" s="307"/>
      <c r="L40" s="307"/>
      <c r="M40" s="307"/>
      <c r="N40" s="307"/>
      <c r="O40" s="306"/>
      <c r="P40" s="307"/>
      <c r="Q40" s="307"/>
      <c r="R40" s="307"/>
      <c r="S40" s="308"/>
      <c r="T40" s="25"/>
      <c r="V40" s="50"/>
    </row>
    <row r="41" spans="2:22" s="24" customFormat="1" ht="13.5" x14ac:dyDescent="0.2">
      <c r="B41" s="25"/>
      <c r="C41" s="300" t="s">
        <v>117</v>
      </c>
      <c r="D41" s="301"/>
      <c r="E41" s="301"/>
      <c r="F41" s="301"/>
      <c r="G41" s="301"/>
      <c r="H41" s="302"/>
      <c r="I41" s="128">
        <v>122</v>
      </c>
      <c r="J41" s="306"/>
      <c r="K41" s="307"/>
      <c r="L41" s="307"/>
      <c r="M41" s="307"/>
      <c r="N41" s="308"/>
      <c r="O41" s="306"/>
      <c r="P41" s="307"/>
      <c r="Q41" s="307"/>
      <c r="R41" s="307"/>
      <c r="S41" s="308"/>
      <c r="T41" s="25"/>
      <c r="V41" s="51"/>
    </row>
    <row r="42" spans="2:22" s="24" customFormat="1" ht="13.5" x14ac:dyDescent="0.2">
      <c r="B42" s="25"/>
      <c r="C42" s="270" t="s">
        <v>118</v>
      </c>
      <c r="D42" s="271"/>
      <c r="E42" s="271"/>
      <c r="F42" s="271"/>
      <c r="G42" s="271"/>
      <c r="H42" s="272"/>
      <c r="I42" s="124">
        <v>130</v>
      </c>
      <c r="J42" s="277">
        <f>J44</f>
        <v>0</v>
      </c>
      <c r="K42" s="278"/>
      <c r="L42" s="278"/>
      <c r="M42" s="278"/>
      <c r="N42" s="279"/>
      <c r="O42" s="277">
        <f>O44</f>
        <v>7</v>
      </c>
      <c r="P42" s="278"/>
      <c r="Q42" s="278"/>
      <c r="R42" s="278"/>
      <c r="S42" s="279"/>
      <c r="T42" s="25"/>
      <c r="V42" s="42" t="s">
        <v>179</v>
      </c>
    </row>
    <row r="43" spans="2:22" s="24" customFormat="1" ht="13.5" customHeight="1" x14ac:dyDescent="0.2">
      <c r="B43" s="25"/>
      <c r="C43" s="309" t="s">
        <v>66</v>
      </c>
      <c r="D43" s="310"/>
      <c r="E43" s="310"/>
      <c r="F43" s="310"/>
      <c r="G43" s="310"/>
      <c r="H43" s="310"/>
      <c r="I43" s="127"/>
      <c r="J43" s="311"/>
      <c r="K43" s="311"/>
      <c r="L43" s="311"/>
      <c r="M43" s="311"/>
      <c r="N43" s="311"/>
      <c r="O43" s="312"/>
      <c r="P43" s="311"/>
      <c r="Q43" s="311"/>
      <c r="R43" s="311"/>
      <c r="S43" s="313"/>
      <c r="T43" s="25"/>
      <c r="V43" s="50"/>
    </row>
    <row r="44" spans="2:22" s="24" customFormat="1" ht="15" customHeight="1" x14ac:dyDescent="0.2">
      <c r="B44" s="25"/>
      <c r="C44" s="300" t="s">
        <v>119</v>
      </c>
      <c r="D44" s="301"/>
      <c r="E44" s="301"/>
      <c r="F44" s="301"/>
      <c r="G44" s="301"/>
      <c r="H44" s="301"/>
      <c r="I44" s="128">
        <v>131</v>
      </c>
      <c r="J44" s="307"/>
      <c r="K44" s="307"/>
      <c r="L44" s="307"/>
      <c r="M44" s="307"/>
      <c r="N44" s="307"/>
      <c r="O44" s="306">
        <v>7</v>
      </c>
      <c r="P44" s="307"/>
      <c r="Q44" s="307"/>
      <c r="R44" s="307"/>
      <c r="S44" s="308"/>
      <c r="T44" s="25"/>
      <c r="V44" s="50"/>
    </row>
    <row r="45" spans="2:22" s="24" customFormat="1" ht="13.5" x14ac:dyDescent="0.2">
      <c r="B45" s="25"/>
      <c r="C45" s="270" t="s">
        <v>116</v>
      </c>
      <c r="D45" s="271"/>
      <c r="E45" s="271"/>
      <c r="F45" s="271"/>
      <c r="G45" s="271"/>
      <c r="H45" s="272"/>
      <c r="I45" s="124">
        <v>132</v>
      </c>
      <c r="J45" s="277"/>
      <c r="K45" s="278"/>
      <c r="L45" s="278"/>
      <c r="M45" s="278"/>
      <c r="N45" s="279"/>
      <c r="O45" s="277"/>
      <c r="P45" s="278"/>
      <c r="Q45" s="278"/>
      <c r="R45" s="278"/>
      <c r="S45" s="279"/>
      <c r="T45" s="25"/>
      <c r="V45" s="51"/>
    </row>
    <row r="46" spans="2:22" s="24" customFormat="1" ht="13.5" x14ac:dyDescent="0.2">
      <c r="B46" s="25"/>
      <c r="C46" s="270" t="s">
        <v>120</v>
      </c>
      <c r="D46" s="271"/>
      <c r="E46" s="271"/>
      <c r="F46" s="271"/>
      <c r="G46" s="271"/>
      <c r="H46" s="272"/>
      <c r="I46" s="124">
        <v>133</v>
      </c>
      <c r="J46" s="316"/>
      <c r="K46" s="317"/>
      <c r="L46" s="317"/>
      <c r="M46" s="317"/>
      <c r="N46" s="318"/>
      <c r="O46" s="274">
        <v>-50</v>
      </c>
      <c r="P46" s="275"/>
      <c r="Q46" s="275"/>
      <c r="R46" s="275"/>
      <c r="S46" s="276"/>
      <c r="T46" s="25"/>
      <c r="V46" s="51"/>
    </row>
    <row r="47" spans="2:22" s="24" customFormat="1" ht="13.5" x14ac:dyDescent="0.2">
      <c r="B47" s="25"/>
      <c r="C47" s="270" t="s">
        <v>288</v>
      </c>
      <c r="D47" s="271"/>
      <c r="E47" s="271"/>
      <c r="F47" s="271"/>
      <c r="G47" s="271"/>
      <c r="H47" s="272"/>
      <c r="I47" s="124">
        <v>140</v>
      </c>
      <c r="J47" s="129"/>
      <c r="K47" s="130"/>
      <c r="L47" s="130"/>
      <c r="M47" s="130"/>
      <c r="N47" s="131">
        <v>9</v>
      </c>
      <c r="O47" s="129"/>
      <c r="P47" s="130"/>
      <c r="Q47" s="130"/>
      <c r="R47" s="130"/>
      <c r="S47" s="132"/>
      <c r="T47" s="25"/>
      <c r="V47" s="51"/>
    </row>
    <row r="48" spans="2:22" s="24" customFormat="1" ht="27" customHeight="1" x14ac:dyDescent="0.2">
      <c r="B48" s="25"/>
      <c r="C48" s="270" t="s">
        <v>121</v>
      </c>
      <c r="D48" s="271"/>
      <c r="E48" s="271"/>
      <c r="F48" s="271"/>
      <c r="G48" s="271"/>
      <c r="H48" s="272"/>
      <c r="I48" s="124">
        <v>150</v>
      </c>
      <c r="J48" s="274">
        <f>J28-J34+J38-N47</f>
        <v>-2</v>
      </c>
      <c r="K48" s="275"/>
      <c r="L48" s="275"/>
      <c r="M48" s="275"/>
      <c r="N48" s="276"/>
      <c r="O48" s="274">
        <v>-5</v>
      </c>
      <c r="P48" s="275"/>
      <c r="Q48" s="275"/>
      <c r="R48" s="275"/>
      <c r="S48" s="276"/>
      <c r="T48" s="25"/>
    </row>
    <row r="49" spans="2:22" s="24" customFormat="1" ht="13.5" x14ac:dyDescent="0.2">
      <c r="B49" s="25"/>
      <c r="C49" s="270" t="s">
        <v>122</v>
      </c>
      <c r="D49" s="271"/>
      <c r="E49" s="271"/>
      <c r="F49" s="271"/>
      <c r="G49" s="271"/>
      <c r="H49" s="272"/>
      <c r="I49" s="124">
        <v>160</v>
      </c>
      <c r="J49" s="274">
        <f>J27+J48</f>
        <v>-147</v>
      </c>
      <c r="K49" s="275"/>
      <c r="L49" s="275"/>
      <c r="M49" s="275"/>
      <c r="N49" s="276"/>
      <c r="O49" s="274">
        <f>O27+O48</f>
        <v>-214</v>
      </c>
      <c r="P49" s="275"/>
      <c r="Q49" s="275"/>
      <c r="R49" s="275"/>
      <c r="S49" s="276"/>
      <c r="T49" s="25"/>
    </row>
    <row r="50" spans="2:22" s="24" customFormat="1" ht="13.5" x14ac:dyDescent="0.2">
      <c r="B50" s="25"/>
      <c r="C50" s="270" t="s">
        <v>123</v>
      </c>
      <c r="D50" s="271"/>
      <c r="E50" s="271"/>
      <c r="F50" s="271"/>
      <c r="G50" s="271"/>
      <c r="H50" s="272"/>
      <c r="I50" s="124">
        <v>170</v>
      </c>
      <c r="J50" s="277"/>
      <c r="K50" s="278"/>
      <c r="L50" s="278"/>
      <c r="M50" s="278"/>
      <c r="N50" s="279"/>
      <c r="O50" s="277"/>
      <c r="P50" s="278"/>
      <c r="Q50" s="278"/>
      <c r="R50" s="278"/>
      <c r="S50" s="279"/>
      <c r="T50" s="25"/>
      <c r="V50" s="42" t="s">
        <v>161</v>
      </c>
    </row>
    <row r="51" spans="2:22" s="24" customFormat="1" ht="13.5" x14ac:dyDescent="0.2">
      <c r="B51" s="25"/>
      <c r="C51" s="270" t="s">
        <v>124</v>
      </c>
      <c r="D51" s="271"/>
      <c r="E51" s="271"/>
      <c r="F51" s="271"/>
      <c r="G51" s="271"/>
      <c r="H51" s="272"/>
      <c r="I51" s="124">
        <v>180</v>
      </c>
      <c r="J51" s="277"/>
      <c r="K51" s="278"/>
      <c r="L51" s="278"/>
      <c r="M51" s="278"/>
      <c r="N51" s="279"/>
      <c r="O51" s="277"/>
      <c r="P51" s="278"/>
      <c r="Q51" s="278"/>
      <c r="R51" s="278"/>
      <c r="S51" s="279"/>
      <c r="T51" s="25"/>
      <c r="V51" s="43" t="s">
        <v>139</v>
      </c>
    </row>
    <row r="52" spans="2:22" s="24" customFormat="1" ht="13.5" x14ac:dyDescent="0.2">
      <c r="B52" s="25"/>
      <c r="C52" s="270" t="s">
        <v>125</v>
      </c>
      <c r="D52" s="271"/>
      <c r="E52" s="271"/>
      <c r="F52" s="271"/>
      <c r="G52" s="271"/>
      <c r="H52" s="272"/>
      <c r="I52" s="124">
        <v>190</v>
      </c>
      <c r="J52" s="277"/>
      <c r="K52" s="278"/>
      <c r="L52" s="278"/>
      <c r="M52" s="278"/>
      <c r="N52" s="279"/>
      <c r="O52" s="277"/>
      <c r="P52" s="278"/>
      <c r="Q52" s="278"/>
      <c r="R52" s="278"/>
      <c r="S52" s="279"/>
      <c r="T52" s="25"/>
      <c r="V52" s="43" t="s">
        <v>165</v>
      </c>
    </row>
    <row r="53" spans="2:22" s="24" customFormat="1" ht="13.5" x14ac:dyDescent="0.2">
      <c r="B53" s="25"/>
      <c r="C53" s="270" t="s">
        <v>126</v>
      </c>
      <c r="D53" s="271"/>
      <c r="E53" s="271"/>
      <c r="F53" s="271"/>
      <c r="G53" s="271"/>
      <c r="H53" s="272"/>
      <c r="I53" s="124">
        <v>200</v>
      </c>
      <c r="J53" s="277"/>
      <c r="K53" s="278"/>
      <c r="L53" s="278"/>
      <c r="M53" s="278"/>
      <c r="N53" s="279"/>
      <c r="O53" s="277"/>
      <c r="P53" s="278"/>
      <c r="Q53" s="278"/>
      <c r="R53" s="278"/>
      <c r="S53" s="279"/>
      <c r="T53" s="25"/>
      <c r="V53" s="43" t="s">
        <v>161</v>
      </c>
    </row>
    <row r="54" spans="2:22" s="24" customFormat="1" ht="13.5" x14ac:dyDescent="0.2">
      <c r="B54" s="25"/>
      <c r="C54" s="270" t="s">
        <v>127</v>
      </c>
      <c r="D54" s="271"/>
      <c r="E54" s="271"/>
      <c r="F54" s="271"/>
      <c r="G54" s="271"/>
      <c r="H54" s="272"/>
      <c r="I54" s="124">
        <v>210</v>
      </c>
      <c r="J54" s="274">
        <f>J49-J50-J51-J52-J53</f>
        <v>-147</v>
      </c>
      <c r="K54" s="275"/>
      <c r="L54" s="275"/>
      <c r="M54" s="275"/>
      <c r="N54" s="276"/>
      <c r="O54" s="274">
        <f>O49-O50-O51-O52-O53</f>
        <v>-214</v>
      </c>
      <c r="P54" s="275"/>
      <c r="Q54" s="275"/>
      <c r="R54" s="275"/>
      <c r="S54" s="276"/>
      <c r="T54" s="25"/>
    </row>
    <row r="55" spans="2:22" s="24" customFormat="1" ht="27" customHeight="1" x14ac:dyDescent="0.2">
      <c r="B55" s="25"/>
      <c r="C55" s="270" t="s">
        <v>128</v>
      </c>
      <c r="D55" s="271"/>
      <c r="E55" s="271"/>
      <c r="F55" s="271"/>
      <c r="G55" s="271"/>
      <c r="H55" s="272"/>
      <c r="I55" s="124">
        <v>220</v>
      </c>
      <c r="J55" s="274"/>
      <c r="K55" s="275"/>
      <c r="L55" s="275"/>
      <c r="M55" s="275"/>
      <c r="N55" s="276"/>
      <c r="O55" s="274"/>
      <c r="P55" s="275"/>
      <c r="Q55" s="275"/>
      <c r="R55" s="275"/>
      <c r="S55" s="276"/>
      <c r="T55" s="25"/>
      <c r="V55" s="42" t="s">
        <v>159</v>
      </c>
    </row>
    <row r="56" spans="2:22" s="24" customFormat="1" ht="27" hidden="1" customHeight="1" x14ac:dyDescent="0.2">
      <c r="B56" s="25"/>
      <c r="C56" s="270" t="s">
        <v>180</v>
      </c>
      <c r="D56" s="271"/>
      <c r="E56" s="271"/>
      <c r="F56" s="271"/>
      <c r="G56" s="271"/>
      <c r="H56" s="272"/>
      <c r="I56" s="124">
        <v>230</v>
      </c>
      <c r="J56" s="274"/>
      <c r="K56" s="275"/>
      <c r="L56" s="275"/>
      <c r="M56" s="275"/>
      <c r="N56" s="276"/>
      <c r="O56" s="274"/>
      <c r="P56" s="275"/>
      <c r="Q56" s="275"/>
      <c r="R56" s="275"/>
      <c r="S56" s="276"/>
      <c r="T56" s="25"/>
      <c r="V56" s="42"/>
    </row>
    <row r="57" spans="2:22" s="24" customFormat="1" ht="13.5" x14ac:dyDescent="0.2">
      <c r="B57" s="25"/>
      <c r="C57" s="270" t="s">
        <v>129</v>
      </c>
      <c r="D57" s="271"/>
      <c r="E57" s="271"/>
      <c r="F57" s="271"/>
      <c r="G57" s="271"/>
      <c r="H57" s="272"/>
      <c r="I57" s="124">
        <v>240</v>
      </c>
      <c r="J57" s="274">
        <v>-147</v>
      </c>
      <c r="K57" s="275"/>
      <c r="L57" s="275"/>
      <c r="M57" s="275"/>
      <c r="N57" s="276"/>
      <c r="O57" s="274">
        <v>-214</v>
      </c>
      <c r="P57" s="275"/>
      <c r="Q57" s="275"/>
      <c r="R57" s="275"/>
      <c r="S57" s="276"/>
      <c r="T57" s="25"/>
    </row>
    <row r="58" spans="2:22" s="24" customFormat="1" ht="13.5" x14ac:dyDescent="0.2">
      <c r="B58" s="25"/>
      <c r="C58" s="270" t="s">
        <v>130</v>
      </c>
      <c r="D58" s="271"/>
      <c r="E58" s="271"/>
      <c r="F58" s="271"/>
      <c r="G58" s="271"/>
      <c r="H58" s="272"/>
      <c r="I58" s="124">
        <v>250</v>
      </c>
      <c r="J58" s="277">
        <v>0</v>
      </c>
      <c r="K58" s="278"/>
      <c r="L58" s="278"/>
      <c r="M58" s="278"/>
      <c r="N58" s="279"/>
      <c r="O58" s="277"/>
      <c r="P58" s="278"/>
      <c r="Q58" s="278"/>
      <c r="R58" s="278"/>
      <c r="S58" s="279"/>
      <c r="T58" s="25"/>
      <c r="V58" s="42"/>
    </row>
    <row r="59" spans="2:22" s="24" customFormat="1" ht="13.5" x14ac:dyDescent="0.2">
      <c r="B59" s="25"/>
      <c r="C59" s="270" t="s">
        <v>131</v>
      </c>
      <c r="D59" s="271"/>
      <c r="E59" s="271"/>
      <c r="F59" s="271"/>
      <c r="G59" s="271"/>
      <c r="H59" s="272"/>
      <c r="I59" s="124">
        <v>260</v>
      </c>
      <c r="J59" s="277">
        <v>0</v>
      </c>
      <c r="K59" s="278"/>
      <c r="L59" s="278"/>
      <c r="M59" s="278"/>
      <c r="N59" s="279"/>
      <c r="O59" s="277">
        <v>0</v>
      </c>
      <c r="P59" s="278"/>
      <c r="Q59" s="278"/>
      <c r="R59" s="278"/>
      <c r="S59" s="279"/>
      <c r="T59" s="25"/>
      <c r="V59" s="42"/>
    </row>
    <row r="60" spans="2:22" ht="15.75" x14ac:dyDescent="0.25">
      <c r="B60" s="30"/>
      <c r="C60" s="133"/>
      <c r="D60" s="133"/>
      <c r="E60" s="133"/>
      <c r="F60" s="133"/>
      <c r="G60" s="133"/>
      <c r="H60" s="133"/>
      <c r="I60" s="134"/>
      <c r="J60" s="134"/>
      <c r="K60" s="134"/>
      <c r="L60" s="134"/>
      <c r="M60" s="135"/>
      <c r="N60" s="134"/>
      <c r="O60" s="134"/>
      <c r="P60" s="134"/>
      <c r="Q60" s="134"/>
      <c r="R60" s="134"/>
      <c r="S60" s="134"/>
      <c r="T60" s="30"/>
    </row>
    <row r="61" spans="2:22" s="1" customFormat="1" x14ac:dyDescent="0.25">
      <c r="B61" s="2"/>
      <c r="C61" s="199" t="s">
        <v>62</v>
      </c>
      <c r="D61" s="199"/>
      <c r="E61" s="136"/>
      <c r="F61" s="186"/>
      <c r="G61" s="186"/>
      <c r="H61" s="186"/>
      <c r="I61" s="136"/>
      <c r="J61" s="186" t="str">
        <f>IF('Бухгалтерский баланс'!I98=0," ",'Бухгалтерский баланс'!I98)</f>
        <v>М.А. Прокофьев</v>
      </c>
      <c r="K61" s="186"/>
      <c r="L61" s="186"/>
      <c r="M61" s="186"/>
      <c r="N61" s="186"/>
      <c r="O61" s="186"/>
      <c r="P61" s="137"/>
      <c r="Q61" s="137"/>
      <c r="R61" s="137"/>
      <c r="S61" s="137"/>
      <c r="T61" s="2"/>
    </row>
    <row r="62" spans="2:22" s="15" customFormat="1" ht="12" x14ac:dyDescent="0.25">
      <c r="B62" s="16"/>
      <c r="C62" s="115" t="s">
        <v>64</v>
      </c>
      <c r="D62" s="115"/>
      <c r="E62" s="115"/>
      <c r="F62" s="200" t="s">
        <v>63</v>
      </c>
      <c r="G62" s="200"/>
      <c r="H62" s="200"/>
      <c r="I62" s="116"/>
      <c r="J62" s="200" t="s">
        <v>59</v>
      </c>
      <c r="K62" s="200"/>
      <c r="L62" s="200"/>
      <c r="M62" s="200"/>
      <c r="N62" s="200"/>
      <c r="O62" s="200"/>
      <c r="P62" s="117"/>
      <c r="Q62" s="117"/>
      <c r="R62" s="117"/>
      <c r="S62" s="117"/>
      <c r="T62" s="16"/>
    </row>
    <row r="63" spans="2:22" s="1" customFormat="1" x14ac:dyDescent="0.25">
      <c r="B63" s="2"/>
      <c r="C63" s="320" t="s">
        <v>342</v>
      </c>
      <c r="D63" s="199"/>
      <c r="E63" s="136"/>
      <c r="F63" s="186"/>
      <c r="G63" s="186"/>
      <c r="H63" s="186"/>
      <c r="I63" s="136"/>
      <c r="J63" s="321" t="s">
        <v>353</v>
      </c>
      <c r="K63" s="186"/>
      <c r="L63" s="186"/>
      <c r="M63" s="186"/>
      <c r="N63" s="186"/>
      <c r="O63" s="186"/>
      <c r="P63" s="137"/>
      <c r="Q63" s="137"/>
      <c r="R63" s="137"/>
      <c r="S63" s="137"/>
      <c r="T63" s="2"/>
    </row>
    <row r="64" spans="2:22" s="1" customFormat="1" x14ac:dyDescent="0.25">
      <c r="B64" s="2"/>
      <c r="C64" s="23"/>
      <c r="D64" s="23"/>
      <c r="E64" s="23"/>
      <c r="F64" s="319" t="s">
        <v>63</v>
      </c>
      <c r="G64" s="319"/>
      <c r="H64" s="319"/>
      <c r="I64" s="17"/>
      <c r="J64" s="319" t="s">
        <v>59</v>
      </c>
      <c r="K64" s="319"/>
      <c r="L64" s="319"/>
      <c r="M64" s="319"/>
      <c r="N64" s="319"/>
      <c r="O64" s="319"/>
      <c r="P64" s="2"/>
      <c r="Q64" s="2"/>
      <c r="R64" s="2"/>
      <c r="S64" s="2"/>
      <c r="T64" s="2"/>
    </row>
    <row r="65" spans="2:20" s="1" customFormat="1" x14ac:dyDescent="0.25">
      <c r="B65" s="2"/>
      <c r="C65" s="322"/>
      <c r="D65" s="322"/>
      <c r="E65" s="2"/>
      <c r="F65" s="2"/>
      <c r="G65" s="2"/>
      <c r="H65" s="2"/>
      <c r="I65" s="2"/>
      <c r="J65" s="2"/>
      <c r="K65" s="2"/>
      <c r="L65" s="2"/>
      <c r="M65" s="36"/>
      <c r="N65" s="2"/>
      <c r="O65" s="2"/>
      <c r="P65" s="2"/>
      <c r="Q65" s="2"/>
      <c r="R65" s="2"/>
      <c r="S65" s="2"/>
      <c r="T65" s="2"/>
    </row>
    <row r="66" spans="2:20" s="1" customFormat="1" x14ac:dyDescent="0.25">
      <c r="B66" s="2"/>
      <c r="C66" s="2"/>
      <c r="D66" s="2"/>
      <c r="E66" s="2"/>
      <c r="F66" s="2"/>
      <c r="G66" s="2"/>
      <c r="H66" s="2"/>
      <c r="I66" s="2"/>
      <c r="J66" s="2"/>
      <c r="K66" s="2"/>
      <c r="L66" s="2"/>
      <c r="M66" s="36"/>
      <c r="N66" s="2"/>
      <c r="O66" s="2"/>
      <c r="P66" s="2"/>
      <c r="Q66" s="2"/>
      <c r="R66" s="2"/>
      <c r="S66" s="2"/>
      <c r="T66" s="2"/>
    </row>
    <row r="67" spans="2:20" ht="6" customHeight="1" x14ac:dyDescent="0.25">
      <c r="B67" s="30"/>
      <c r="C67" s="30"/>
      <c r="D67" s="30"/>
      <c r="E67" s="30"/>
      <c r="F67" s="30"/>
      <c r="G67" s="30"/>
      <c r="H67" s="30"/>
      <c r="I67" s="30"/>
      <c r="J67" s="30"/>
      <c r="K67" s="30"/>
      <c r="L67" s="30"/>
      <c r="M67" s="38"/>
      <c r="N67" s="30"/>
      <c r="O67" s="30"/>
      <c r="P67" s="30"/>
      <c r="Q67" s="30"/>
      <c r="R67" s="30"/>
      <c r="S67" s="30"/>
      <c r="T67" s="30"/>
    </row>
  </sheetData>
  <mergeCells count="160">
    <mergeCell ref="C65:D65"/>
    <mergeCell ref="J6:N6"/>
    <mergeCell ref="K16:L16"/>
    <mergeCell ref="J17:N17"/>
    <mergeCell ref="F61:H61"/>
    <mergeCell ref="J61:O61"/>
    <mergeCell ref="F62:H62"/>
    <mergeCell ref="J50:N50"/>
    <mergeCell ref="O50:S50"/>
    <mergeCell ref="C51:H51"/>
    <mergeCell ref="J51:N51"/>
    <mergeCell ref="O21:S21"/>
    <mergeCell ref="O58:S58"/>
    <mergeCell ref="J52:N52"/>
    <mergeCell ref="O52:S52"/>
    <mergeCell ref="C53:H53"/>
    <mergeCell ref="J53:N53"/>
    <mergeCell ref="J21:N21"/>
    <mergeCell ref="C55:H55"/>
    <mergeCell ref="J55:N55"/>
    <mergeCell ref="O55:S55"/>
    <mergeCell ref="O53:S53"/>
    <mergeCell ref="C50:H50"/>
    <mergeCell ref="O51:S51"/>
    <mergeCell ref="C48:H48"/>
    <mergeCell ref="J48:N48"/>
    <mergeCell ref="O18:S18"/>
    <mergeCell ref="C56:H56"/>
    <mergeCell ref="J56:N56"/>
    <mergeCell ref="O56:S56"/>
    <mergeCell ref="O20:S20"/>
    <mergeCell ref="J20:N20"/>
    <mergeCell ref="C52:H52"/>
    <mergeCell ref="J44:N44"/>
    <mergeCell ref="O44:S44"/>
    <mergeCell ref="C41:H41"/>
    <mergeCell ref="J41:N41"/>
    <mergeCell ref="O41:S41"/>
    <mergeCell ref="C42:H42"/>
    <mergeCell ref="J42:N42"/>
    <mergeCell ref="O42:S42"/>
    <mergeCell ref="C39:H39"/>
    <mergeCell ref="J39:N39"/>
    <mergeCell ref="O39:S39"/>
    <mergeCell ref="C40:H40"/>
    <mergeCell ref="J40:N40"/>
    <mergeCell ref="O40:S40"/>
    <mergeCell ref="C37:H37"/>
    <mergeCell ref="C57:H57"/>
    <mergeCell ref="J57:N57"/>
    <mergeCell ref="C58:H58"/>
    <mergeCell ref="J58:N58"/>
    <mergeCell ref="O59:S59"/>
    <mergeCell ref="O57:S57"/>
    <mergeCell ref="F64:H64"/>
    <mergeCell ref="C61:D61"/>
    <mergeCell ref="C59:H59"/>
    <mergeCell ref="J59:N59"/>
    <mergeCell ref="J64:O64"/>
    <mergeCell ref="J62:O62"/>
    <mergeCell ref="C63:D63"/>
    <mergeCell ref="F63:H63"/>
    <mergeCell ref="J63:O63"/>
    <mergeCell ref="M3:S3"/>
    <mergeCell ref="C54:H54"/>
    <mergeCell ref="J54:N54"/>
    <mergeCell ref="O54:S54"/>
    <mergeCell ref="C8:E8"/>
    <mergeCell ref="C9:E9"/>
    <mergeCell ref="C10:E10"/>
    <mergeCell ref="C11:E11"/>
    <mergeCell ref="F8:S8"/>
    <mergeCell ref="C18:H18"/>
    <mergeCell ref="O48:S48"/>
    <mergeCell ref="C49:H49"/>
    <mergeCell ref="J49:N49"/>
    <mergeCell ref="O49:S49"/>
    <mergeCell ref="C45:H45"/>
    <mergeCell ref="J45:N45"/>
    <mergeCell ref="O45:S45"/>
    <mergeCell ref="C46:H46"/>
    <mergeCell ref="J46:N46"/>
    <mergeCell ref="O46:S46"/>
    <mergeCell ref="C43:H43"/>
    <mergeCell ref="J43:N43"/>
    <mergeCell ref="O43:S43"/>
    <mergeCell ref="C44:H44"/>
    <mergeCell ref="J37:N37"/>
    <mergeCell ref="O37:S37"/>
    <mergeCell ref="C38:H38"/>
    <mergeCell ref="J38:N38"/>
    <mergeCell ref="O38:S38"/>
    <mergeCell ref="C35:H35"/>
    <mergeCell ref="J35:N35"/>
    <mergeCell ref="O35:S35"/>
    <mergeCell ref="C36:H36"/>
    <mergeCell ref="J36:N36"/>
    <mergeCell ref="O36:S36"/>
    <mergeCell ref="C33:H33"/>
    <mergeCell ref="J33:N33"/>
    <mergeCell ref="O33:S33"/>
    <mergeCell ref="C34:H34"/>
    <mergeCell ref="J34:N34"/>
    <mergeCell ref="O34:S34"/>
    <mergeCell ref="C31:H31"/>
    <mergeCell ref="J31:N31"/>
    <mergeCell ref="O31:S31"/>
    <mergeCell ref="C32:H32"/>
    <mergeCell ref="J32:N32"/>
    <mergeCell ref="O32:S32"/>
    <mergeCell ref="C29:H29"/>
    <mergeCell ref="J29:N29"/>
    <mergeCell ref="O29:S29"/>
    <mergeCell ref="C30:H30"/>
    <mergeCell ref="J30:N30"/>
    <mergeCell ref="O30:S30"/>
    <mergeCell ref="C27:H27"/>
    <mergeCell ref="J27:N27"/>
    <mergeCell ref="O27:S27"/>
    <mergeCell ref="C28:H28"/>
    <mergeCell ref="J28:N28"/>
    <mergeCell ref="O28:S28"/>
    <mergeCell ref="C13:E13"/>
    <mergeCell ref="C19:H19"/>
    <mergeCell ref="C25:H25"/>
    <mergeCell ref="J25:N25"/>
    <mergeCell ref="O25:S25"/>
    <mergeCell ref="J24:N24"/>
    <mergeCell ref="C26:H26"/>
    <mergeCell ref="J26:N26"/>
    <mergeCell ref="O26:S26"/>
    <mergeCell ref="C23:H23"/>
    <mergeCell ref="C22:H22"/>
    <mergeCell ref="C24:H24"/>
    <mergeCell ref="J19:N19"/>
    <mergeCell ref="O19:S19"/>
    <mergeCell ref="C47:H47"/>
    <mergeCell ref="F6:I6"/>
    <mergeCell ref="C20:H20"/>
    <mergeCell ref="C21:H21"/>
    <mergeCell ref="O24:S24"/>
    <mergeCell ref="C5:S5"/>
    <mergeCell ref="J22:N22"/>
    <mergeCell ref="O22:S22"/>
    <mergeCell ref="J23:N23"/>
    <mergeCell ref="O23:S23"/>
    <mergeCell ref="C7:I7"/>
    <mergeCell ref="C14:E14"/>
    <mergeCell ref="F9:S9"/>
    <mergeCell ref="F10:S10"/>
    <mergeCell ref="J18:N18"/>
    <mergeCell ref="C16:H17"/>
    <mergeCell ref="I16:I17"/>
    <mergeCell ref="P16:Q16"/>
    <mergeCell ref="O17:S17"/>
    <mergeCell ref="F11:S11"/>
    <mergeCell ref="F12:S12"/>
    <mergeCell ref="F13:S13"/>
    <mergeCell ref="F14:S14"/>
    <mergeCell ref="C12:E12"/>
  </mergeCells>
  <phoneticPr fontId="0" type="noConversion"/>
  <conditionalFormatting sqref="W54 W96">
    <cfRule type="expression" dxfId="5" priority="1" stopIfTrue="1">
      <formula>ABS($W$54)&gt;0.9</formula>
    </cfRule>
  </conditionalFormatting>
  <conditionalFormatting sqref="V54 V96">
    <cfRule type="expression" dxfId="4" priority="2" stopIfTrue="1">
      <formula>ABS($V$54)&gt;0.9</formula>
    </cfRule>
  </conditionalFormatting>
  <pageMargins left="0.31496062992125984" right="0.31496062992125984" top="0.31496062992125984" bottom="0.31496062992125984" header="0.27559055118110237" footer="0.27559055118110237"/>
  <pageSetup paperSize="9" orientation="portrait" blackAndWhite="1"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3">
    <tabColor indexed="48"/>
  </sheetPr>
  <dimension ref="B1:X86"/>
  <sheetViews>
    <sheetView topLeftCell="A19" workbookViewId="0">
      <selection activeCell="Y10" sqref="Y10"/>
    </sheetView>
  </sheetViews>
  <sheetFormatPr defaultRowHeight="13.5" x14ac:dyDescent="0.2"/>
  <cols>
    <col min="1" max="2" width="0.85546875" style="24" customWidth="1"/>
    <col min="3" max="3" width="32.42578125" style="24" customWidth="1"/>
    <col min="4" max="4" width="4.85546875" style="24" customWidth="1"/>
    <col min="5" max="8" width="4" style="24" customWidth="1"/>
    <col min="9" max="9" width="4.85546875" style="24" customWidth="1"/>
    <col min="10" max="14" width="4" style="24" customWidth="1"/>
    <col min="15" max="15" width="4.7109375" style="24" customWidth="1"/>
    <col min="16" max="16" width="4" style="24" customWidth="1"/>
    <col min="17" max="17" width="4.140625" style="24" customWidth="1"/>
    <col min="18" max="19" width="4" style="24" customWidth="1"/>
    <col min="20" max="20" width="4.7109375" style="24" customWidth="1"/>
    <col min="21" max="21" width="0.85546875" style="24" customWidth="1"/>
    <col min="22" max="22" width="1.85546875" style="24" customWidth="1"/>
    <col min="23" max="23" width="10.28515625" style="24" customWidth="1"/>
    <col min="24" max="16384" width="9.140625" style="24"/>
  </cols>
  <sheetData>
    <row r="1" spans="2:21" ht="6" customHeight="1" x14ac:dyDescent="0.2"/>
    <row r="2" spans="2:21" ht="6" customHeight="1" x14ac:dyDescent="0.2">
      <c r="B2" s="25"/>
      <c r="C2" s="32"/>
      <c r="D2" s="52"/>
      <c r="E2" s="25"/>
      <c r="F2" s="25"/>
      <c r="G2" s="25"/>
      <c r="H2" s="25"/>
      <c r="I2" s="25"/>
      <c r="J2" s="25"/>
      <c r="K2" s="25"/>
      <c r="L2" s="25"/>
      <c r="M2" s="25"/>
      <c r="N2" s="25"/>
      <c r="O2" s="25"/>
      <c r="P2" s="25"/>
      <c r="Q2" s="25"/>
      <c r="R2" s="25"/>
      <c r="S2" s="25"/>
      <c r="T2" s="25"/>
      <c r="U2" s="25"/>
    </row>
    <row r="3" spans="2:21" ht="69" customHeight="1" x14ac:dyDescent="0.2">
      <c r="B3" s="25"/>
      <c r="C3" s="32"/>
      <c r="D3" s="32"/>
      <c r="E3" s="32"/>
      <c r="F3" s="32"/>
      <c r="G3" s="32"/>
      <c r="H3" s="32"/>
      <c r="I3" s="25"/>
      <c r="J3" s="25"/>
      <c r="K3" s="25"/>
      <c r="L3" s="25"/>
      <c r="M3" s="25"/>
      <c r="N3" s="25"/>
      <c r="O3" s="343" t="s">
        <v>181</v>
      </c>
      <c r="P3" s="343"/>
      <c r="Q3" s="343"/>
      <c r="R3" s="343"/>
      <c r="S3" s="343"/>
      <c r="T3" s="343"/>
      <c r="U3" s="25"/>
    </row>
    <row r="4" spans="2:21" ht="29.25" customHeight="1" x14ac:dyDescent="0.2">
      <c r="B4" s="25"/>
      <c r="C4" s="344" t="s">
        <v>182</v>
      </c>
      <c r="D4" s="344"/>
      <c r="E4" s="344"/>
      <c r="F4" s="344"/>
      <c r="G4" s="344"/>
      <c r="H4" s="344"/>
      <c r="I4" s="344"/>
      <c r="J4" s="344"/>
      <c r="K4" s="344"/>
      <c r="L4" s="344"/>
      <c r="M4" s="344"/>
      <c r="N4" s="344"/>
      <c r="O4" s="344"/>
      <c r="P4" s="344"/>
      <c r="Q4" s="344"/>
      <c r="R4" s="344"/>
      <c r="S4" s="344"/>
      <c r="T4" s="344"/>
      <c r="U4" s="25"/>
    </row>
    <row r="5" spans="2:21" x14ac:dyDescent="0.2">
      <c r="B5" s="25"/>
      <c r="C5" s="32"/>
      <c r="D5" s="33" t="s">
        <v>86</v>
      </c>
      <c r="E5" s="348" t="str">
        <f>'Бухгалтерский баланс'!W9</f>
        <v>январь</v>
      </c>
      <c r="F5" s="348"/>
      <c r="G5" s="34"/>
      <c r="H5" s="346" t="s">
        <v>286</v>
      </c>
      <c r="I5" s="346"/>
      <c r="J5" s="323" t="str">
        <f>'Бухгалтерский баланс'!I21</f>
        <v>2018года</v>
      </c>
      <c r="K5" s="323"/>
      <c r="L5" s="323"/>
      <c r="M5" s="323"/>
      <c r="N5" s="323"/>
      <c r="O5" s="32"/>
      <c r="P5" s="35"/>
      <c r="Q5" s="35"/>
      <c r="R5" s="35"/>
      <c r="S5" s="35"/>
      <c r="T5" s="25"/>
      <c r="U5" s="25"/>
    </row>
    <row r="6" spans="2:21" ht="9" customHeight="1" x14ac:dyDescent="0.2">
      <c r="B6" s="25"/>
      <c r="C6" s="280"/>
      <c r="D6" s="281"/>
      <c r="E6" s="281"/>
      <c r="F6" s="281"/>
      <c r="G6" s="281"/>
      <c r="H6" s="281"/>
      <c r="I6" s="281"/>
      <c r="J6" s="25"/>
      <c r="K6" s="25"/>
      <c r="L6" s="25"/>
      <c r="M6" s="37"/>
      <c r="N6" s="25"/>
      <c r="O6" s="25"/>
      <c r="P6" s="25"/>
      <c r="Q6" s="25"/>
      <c r="R6" s="25"/>
      <c r="S6" s="25"/>
      <c r="T6" s="25"/>
      <c r="U6" s="25"/>
    </row>
    <row r="7" spans="2:21" x14ac:dyDescent="0.2">
      <c r="B7" s="25"/>
      <c r="C7" s="282" t="s">
        <v>1</v>
      </c>
      <c r="D7" s="283"/>
      <c r="E7" s="284"/>
      <c r="F7" s="345" t="str">
        <f>IF('Бухгалтерский баланс'!F8=0," ",'Бухгалтерский баланс'!F8)</f>
        <v>ОАО "Строительное Управление-187"</v>
      </c>
      <c r="G7" s="345"/>
      <c r="H7" s="345"/>
      <c r="I7" s="345"/>
      <c r="J7" s="345"/>
      <c r="K7" s="345"/>
      <c r="L7" s="345"/>
      <c r="M7" s="345"/>
      <c r="N7" s="345"/>
      <c r="O7" s="345"/>
      <c r="P7" s="345"/>
      <c r="Q7" s="345"/>
      <c r="R7" s="345"/>
      <c r="S7" s="345"/>
      <c r="T7" s="345"/>
      <c r="U7" s="25"/>
    </row>
    <row r="8" spans="2:21" x14ac:dyDescent="0.2">
      <c r="B8" s="25"/>
      <c r="C8" s="282" t="s">
        <v>2</v>
      </c>
      <c r="D8" s="283"/>
      <c r="E8" s="284"/>
      <c r="F8" s="345">
        <f>IF('Бухгалтерский баланс'!F9=0," ",'Бухгалтерский баланс'!F9)</f>
        <v>500041259</v>
      </c>
      <c r="G8" s="345"/>
      <c r="H8" s="345"/>
      <c r="I8" s="345"/>
      <c r="J8" s="345"/>
      <c r="K8" s="345"/>
      <c r="L8" s="345"/>
      <c r="M8" s="345"/>
      <c r="N8" s="345"/>
      <c r="O8" s="345"/>
      <c r="P8" s="345"/>
      <c r="Q8" s="345"/>
      <c r="R8" s="345"/>
      <c r="S8" s="345"/>
      <c r="T8" s="345"/>
      <c r="U8" s="25"/>
    </row>
    <row r="9" spans="2:21" x14ac:dyDescent="0.2">
      <c r="B9" s="25"/>
      <c r="C9" s="282" t="s">
        <v>3</v>
      </c>
      <c r="D9" s="283"/>
      <c r="E9" s="284"/>
      <c r="F9" s="345" t="str">
        <f>IF('Бухгалтерский баланс'!F10=0," ",'Бухгалтерский баланс'!F10)</f>
        <v>Строительство</v>
      </c>
      <c r="G9" s="345"/>
      <c r="H9" s="345"/>
      <c r="I9" s="345"/>
      <c r="J9" s="345"/>
      <c r="K9" s="345"/>
      <c r="L9" s="345"/>
      <c r="M9" s="345"/>
      <c r="N9" s="345"/>
      <c r="O9" s="345"/>
      <c r="P9" s="345"/>
      <c r="Q9" s="345"/>
      <c r="R9" s="345"/>
      <c r="S9" s="345"/>
      <c r="T9" s="345"/>
      <c r="U9" s="25"/>
    </row>
    <row r="10" spans="2:21" x14ac:dyDescent="0.2">
      <c r="B10" s="25"/>
      <c r="C10" s="282" t="s">
        <v>4</v>
      </c>
      <c r="D10" s="283"/>
      <c r="E10" s="284"/>
      <c r="F10" s="345" t="str">
        <f>IF('Бухгалтерский баланс'!F11=0," ",'Бухгалтерский баланс'!F11)</f>
        <v>Акционерная</v>
      </c>
      <c r="G10" s="345"/>
      <c r="H10" s="345"/>
      <c r="I10" s="345"/>
      <c r="J10" s="345"/>
      <c r="K10" s="345"/>
      <c r="L10" s="345"/>
      <c r="M10" s="345"/>
      <c r="N10" s="345"/>
      <c r="O10" s="345"/>
      <c r="P10" s="345"/>
      <c r="Q10" s="345"/>
      <c r="R10" s="345"/>
      <c r="S10" s="345"/>
      <c r="T10" s="345"/>
      <c r="U10" s="25"/>
    </row>
    <row r="11" spans="2:21" x14ac:dyDescent="0.2">
      <c r="B11" s="25"/>
      <c r="C11" s="282" t="s">
        <v>5</v>
      </c>
      <c r="D11" s="283"/>
      <c r="E11" s="284"/>
      <c r="F11" s="345" t="str">
        <f>IF('Бухгалтерский баланс'!F12=0," ",'Бухгалтерский баланс'!F12)</f>
        <v>Слонимский РИК</v>
      </c>
      <c r="G11" s="345"/>
      <c r="H11" s="345"/>
      <c r="I11" s="345"/>
      <c r="J11" s="345"/>
      <c r="K11" s="345"/>
      <c r="L11" s="345"/>
      <c r="M11" s="345"/>
      <c r="N11" s="345"/>
      <c r="O11" s="345"/>
      <c r="P11" s="345"/>
      <c r="Q11" s="345"/>
      <c r="R11" s="345"/>
      <c r="S11" s="345"/>
      <c r="T11" s="345"/>
      <c r="U11" s="25"/>
    </row>
    <row r="12" spans="2:21" x14ac:dyDescent="0.2">
      <c r="B12" s="25"/>
      <c r="C12" s="282" t="s">
        <v>6</v>
      </c>
      <c r="D12" s="283"/>
      <c r="E12" s="284"/>
      <c r="F12" s="345" t="str">
        <f>IF('Бухгалтерский баланс'!F13=0," ",'Бухгалтерский баланс'!F13)</f>
        <v>тыс. рублей</v>
      </c>
      <c r="G12" s="345"/>
      <c r="H12" s="345"/>
      <c r="I12" s="345"/>
      <c r="J12" s="345"/>
      <c r="K12" s="345"/>
      <c r="L12" s="345"/>
      <c r="M12" s="345"/>
      <c r="N12" s="345"/>
      <c r="O12" s="345"/>
      <c r="P12" s="345"/>
      <c r="Q12" s="345"/>
      <c r="R12" s="345"/>
      <c r="S12" s="345"/>
      <c r="T12" s="345"/>
      <c r="U12" s="25"/>
    </row>
    <row r="13" spans="2:21" x14ac:dyDescent="0.2">
      <c r="B13" s="25"/>
      <c r="C13" s="282" t="s">
        <v>7</v>
      </c>
      <c r="D13" s="283"/>
      <c r="E13" s="284"/>
      <c r="F13" s="345" t="str">
        <f>IF('Бухгалтерский баланс'!F14=0," ",'Бухгалтерский баланс'!F14)</f>
        <v>г.Слоним,ул.Торговая,2</v>
      </c>
      <c r="G13" s="345"/>
      <c r="H13" s="345"/>
      <c r="I13" s="345"/>
      <c r="J13" s="345"/>
      <c r="K13" s="345"/>
      <c r="L13" s="345"/>
      <c r="M13" s="345"/>
      <c r="N13" s="345"/>
      <c r="O13" s="345"/>
      <c r="P13" s="345"/>
      <c r="Q13" s="345"/>
      <c r="R13" s="345"/>
      <c r="S13" s="345"/>
      <c r="T13" s="345"/>
      <c r="U13" s="25"/>
    </row>
    <row r="14" spans="2:21" ht="9" customHeight="1" x14ac:dyDescent="0.2">
      <c r="B14" s="25"/>
      <c r="C14" s="25"/>
      <c r="D14" s="25"/>
      <c r="E14" s="25"/>
      <c r="F14" s="25"/>
      <c r="G14" s="25"/>
      <c r="H14" s="25"/>
      <c r="I14" s="25"/>
      <c r="J14" s="25"/>
      <c r="K14" s="25"/>
      <c r="L14" s="25"/>
      <c r="M14" s="25"/>
      <c r="N14" s="25"/>
      <c r="O14" s="25"/>
      <c r="P14" s="25"/>
      <c r="Q14" s="25"/>
      <c r="R14" s="25"/>
      <c r="S14" s="25"/>
      <c r="T14" s="25"/>
      <c r="U14" s="25"/>
    </row>
    <row r="15" spans="2:21" ht="83.25" customHeight="1" x14ac:dyDescent="0.2">
      <c r="B15" s="25"/>
      <c r="C15" s="54" t="s">
        <v>87</v>
      </c>
      <c r="D15" s="54" t="s">
        <v>183</v>
      </c>
      <c r="E15" s="349" t="s">
        <v>184</v>
      </c>
      <c r="F15" s="349"/>
      <c r="G15" s="350" t="s">
        <v>185</v>
      </c>
      <c r="H15" s="350"/>
      <c r="I15" s="350" t="s">
        <v>186</v>
      </c>
      <c r="J15" s="350"/>
      <c r="K15" s="349" t="s">
        <v>187</v>
      </c>
      <c r="L15" s="349"/>
      <c r="M15" s="349" t="s">
        <v>188</v>
      </c>
      <c r="N15" s="349"/>
      <c r="O15" s="351" t="s">
        <v>189</v>
      </c>
      <c r="P15" s="352"/>
      <c r="Q15" s="349" t="s">
        <v>190</v>
      </c>
      <c r="R15" s="349"/>
      <c r="S15" s="349" t="s">
        <v>191</v>
      </c>
      <c r="T15" s="349"/>
      <c r="U15" s="25"/>
    </row>
    <row r="16" spans="2:21" x14ac:dyDescent="0.2">
      <c r="B16" s="25"/>
      <c r="C16" s="26">
        <v>1</v>
      </c>
      <c r="D16" s="26">
        <v>2</v>
      </c>
      <c r="E16" s="347">
        <v>3</v>
      </c>
      <c r="F16" s="347"/>
      <c r="G16" s="347">
        <v>4</v>
      </c>
      <c r="H16" s="347"/>
      <c r="I16" s="347">
        <v>5</v>
      </c>
      <c r="J16" s="347"/>
      <c r="K16" s="347">
        <v>6</v>
      </c>
      <c r="L16" s="347"/>
      <c r="M16" s="347">
        <v>7</v>
      </c>
      <c r="N16" s="347"/>
      <c r="O16" s="347">
        <v>8</v>
      </c>
      <c r="P16" s="347"/>
      <c r="Q16" s="347">
        <v>9</v>
      </c>
      <c r="R16" s="347"/>
      <c r="S16" s="347">
        <v>10</v>
      </c>
      <c r="T16" s="347"/>
      <c r="U16" s="25"/>
    </row>
    <row r="17" spans="2:24" ht="13.5" customHeight="1" x14ac:dyDescent="0.2">
      <c r="B17" s="25"/>
      <c r="C17" s="60" t="s">
        <v>348</v>
      </c>
      <c r="D17" s="55" t="s">
        <v>90</v>
      </c>
      <c r="E17" s="340">
        <v>208.65</v>
      </c>
      <c r="F17" s="341"/>
      <c r="G17" s="340"/>
      <c r="H17" s="341"/>
      <c r="I17" s="340"/>
      <c r="J17" s="341"/>
      <c r="K17" s="340"/>
      <c r="L17" s="341"/>
      <c r="M17" s="340">
        <f>530</f>
        <v>530</v>
      </c>
      <c r="N17" s="341"/>
      <c r="O17" s="340">
        <v>-717</v>
      </c>
      <c r="P17" s="341"/>
      <c r="Q17" s="340"/>
      <c r="R17" s="341"/>
      <c r="S17" s="332">
        <f>E17+M17+O17</f>
        <v>21.649999999999977</v>
      </c>
      <c r="T17" s="333"/>
      <c r="U17" s="25"/>
      <c r="W17" s="324" t="s">
        <v>279</v>
      </c>
      <c r="X17" s="325"/>
    </row>
    <row r="18" spans="2:24" ht="27" x14ac:dyDescent="0.2">
      <c r="B18" s="25"/>
      <c r="C18" s="56" t="s">
        <v>192</v>
      </c>
      <c r="D18" s="28" t="s">
        <v>92</v>
      </c>
      <c r="E18" s="330"/>
      <c r="F18" s="331"/>
      <c r="G18" s="330"/>
      <c r="H18" s="331"/>
      <c r="I18" s="330"/>
      <c r="J18" s="331"/>
      <c r="K18" s="330"/>
      <c r="L18" s="331"/>
      <c r="M18" s="330"/>
      <c r="N18" s="331"/>
      <c r="O18" s="330"/>
      <c r="P18" s="331"/>
      <c r="Q18" s="330"/>
      <c r="R18" s="331"/>
      <c r="S18" s="332"/>
      <c r="T18" s="333"/>
      <c r="U18" s="25"/>
      <c r="W18" s="85"/>
    </row>
    <row r="19" spans="2:24" ht="27" x14ac:dyDescent="0.2">
      <c r="B19" s="25"/>
      <c r="C19" s="56" t="s">
        <v>193</v>
      </c>
      <c r="D19" s="28" t="s">
        <v>94</v>
      </c>
      <c r="E19" s="330"/>
      <c r="F19" s="331"/>
      <c r="G19" s="330"/>
      <c r="H19" s="331"/>
      <c r="I19" s="330"/>
      <c r="J19" s="331"/>
      <c r="K19" s="330"/>
      <c r="L19" s="331"/>
      <c r="M19" s="330"/>
      <c r="N19" s="331"/>
      <c r="O19" s="330"/>
      <c r="P19" s="331"/>
      <c r="Q19" s="330"/>
      <c r="R19" s="331"/>
      <c r="S19" s="332"/>
      <c r="T19" s="333"/>
      <c r="U19" s="25"/>
    </row>
    <row r="20" spans="2:24" x14ac:dyDescent="0.2">
      <c r="B20" s="25"/>
      <c r="C20" s="56" t="s">
        <v>343</v>
      </c>
      <c r="D20" s="28" t="s">
        <v>96</v>
      </c>
      <c r="E20" s="334">
        <v>208.65</v>
      </c>
      <c r="F20" s="335"/>
      <c r="G20" s="334"/>
      <c r="H20" s="335"/>
      <c r="I20" s="334"/>
      <c r="J20" s="335"/>
      <c r="K20" s="334"/>
      <c r="L20" s="335"/>
      <c r="M20" s="334">
        <v>530</v>
      </c>
      <c r="N20" s="335"/>
      <c r="O20" s="334">
        <v>-717</v>
      </c>
      <c r="P20" s="335"/>
      <c r="Q20" s="334"/>
      <c r="R20" s="335"/>
      <c r="S20" s="332">
        <f>E20+M20+O20</f>
        <v>21.649999999999977</v>
      </c>
      <c r="T20" s="333"/>
      <c r="U20" s="25"/>
    </row>
    <row r="21" spans="2:24" x14ac:dyDescent="0.2">
      <c r="B21" s="25"/>
      <c r="C21" s="60"/>
      <c r="D21" s="57"/>
      <c r="E21" s="332"/>
      <c r="F21" s="333"/>
      <c r="G21" s="332"/>
      <c r="H21" s="333"/>
      <c r="I21" s="332"/>
      <c r="J21" s="333"/>
      <c r="K21" s="332"/>
      <c r="L21" s="333"/>
      <c r="M21" s="332"/>
      <c r="N21" s="333"/>
      <c r="O21" s="332"/>
      <c r="P21" s="333"/>
      <c r="Q21" s="332"/>
      <c r="R21" s="342"/>
      <c r="S21" s="332"/>
      <c r="T21" s="333"/>
      <c r="U21" s="25"/>
    </row>
    <row r="22" spans="2:24" ht="27" x14ac:dyDescent="0.2">
      <c r="B22" s="25"/>
      <c r="C22" s="58" t="s">
        <v>228</v>
      </c>
      <c r="D22" s="59" t="s">
        <v>98</v>
      </c>
      <c r="E22" s="338"/>
      <c r="F22" s="339"/>
      <c r="G22" s="338"/>
      <c r="H22" s="339"/>
      <c r="I22" s="338"/>
      <c r="J22" s="339"/>
      <c r="K22" s="338"/>
      <c r="L22" s="339"/>
      <c r="M22" s="338"/>
      <c r="N22" s="339"/>
      <c r="O22" s="338"/>
      <c r="P22" s="339"/>
      <c r="Q22" s="338"/>
      <c r="R22" s="339"/>
      <c r="S22" s="338"/>
      <c r="T22" s="339"/>
      <c r="U22" s="25"/>
    </row>
    <row r="23" spans="2:24" x14ac:dyDescent="0.2">
      <c r="B23" s="25"/>
      <c r="C23" s="60" t="s">
        <v>210</v>
      </c>
      <c r="D23" s="57"/>
      <c r="E23" s="332"/>
      <c r="F23" s="333"/>
      <c r="G23" s="332"/>
      <c r="H23" s="333"/>
      <c r="I23" s="332"/>
      <c r="J23" s="333"/>
      <c r="K23" s="332"/>
      <c r="L23" s="333"/>
      <c r="M23" s="332"/>
      <c r="N23" s="333"/>
      <c r="O23" s="332"/>
      <c r="P23" s="333"/>
      <c r="Q23" s="332"/>
      <c r="R23" s="333"/>
      <c r="S23" s="353"/>
      <c r="T23" s="354"/>
      <c r="U23" s="25"/>
    </row>
    <row r="24" spans="2:24" x14ac:dyDescent="0.2">
      <c r="B24" s="25"/>
      <c r="C24" s="58" t="s">
        <v>194</v>
      </c>
      <c r="D24" s="59" t="s">
        <v>195</v>
      </c>
      <c r="E24" s="336"/>
      <c r="F24" s="337"/>
      <c r="G24" s="336"/>
      <c r="H24" s="337"/>
      <c r="I24" s="336"/>
      <c r="J24" s="337"/>
      <c r="K24" s="336"/>
      <c r="L24" s="337"/>
      <c r="M24" s="336"/>
      <c r="N24" s="337"/>
      <c r="O24" s="336"/>
      <c r="P24" s="337"/>
      <c r="Q24" s="336"/>
      <c r="R24" s="337"/>
      <c r="S24" s="338"/>
      <c r="T24" s="339"/>
      <c r="U24" s="25"/>
    </row>
    <row r="25" spans="2:24" x14ac:dyDescent="0.2">
      <c r="B25" s="25"/>
      <c r="C25" s="53" t="s">
        <v>196</v>
      </c>
      <c r="D25" s="28" t="s">
        <v>197</v>
      </c>
      <c r="E25" s="336"/>
      <c r="F25" s="337"/>
      <c r="G25" s="336"/>
      <c r="H25" s="337"/>
      <c r="I25" s="336"/>
      <c r="J25" s="337"/>
      <c r="K25" s="336"/>
      <c r="L25" s="337"/>
      <c r="M25" s="336"/>
      <c r="N25" s="337"/>
      <c r="O25" s="336"/>
      <c r="P25" s="337"/>
      <c r="Q25" s="336"/>
      <c r="R25" s="337"/>
      <c r="S25" s="332"/>
      <c r="T25" s="333"/>
      <c r="U25" s="25"/>
    </row>
    <row r="26" spans="2:24" ht="40.5" x14ac:dyDescent="0.2">
      <c r="B26" s="25"/>
      <c r="C26" s="53" t="s">
        <v>198</v>
      </c>
      <c r="D26" s="28" t="s">
        <v>199</v>
      </c>
      <c r="E26" s="330"/>
      <c r="F26" s="331"/>
      <c r="G26" s="330"/>
      <c r="H26" s="331"/>
      <c r="I26" s="330"/>
      <c r="J26" s="331"/>
      <c r="K26" s="330"/>
      <c r="L26" s="331"/>
      <c r="M26" s="330"/>
      <c r="N26" s="331"/>
      <c r="O26" s="330"/>
      <c r="P26" s="331"/>
      <c r="Q26" s="330"/>
      <c r="R26" s="331"/>
      <c r="S26" s="332"/>
      <c r="T26" s="333"/>
      <c r="U26" s="25"/>
    </row>
    <row r="27" spans="2:24" x14ac:dyDescent="0.2">
      <c r="B27" s="25"/>
      <c r="C27" s="53" t="s">
        <v>200</v>
      </c>
      <c r="D27" s="28" t="s">
        <v>201</v>
      </c>
      <c r="E27" s="330"/>
      <c r="F27" s="331"/>
      <c r="G27" s="330"/>
      <c r="H27" s="331"/>
      <c r="I27" s="330"/>
      <c r="J27" s="331"/>
      <c r="K27" s="330"/>
      <c r="L27" s="331"/>
      <c r="M27" s="330"/>
      <c r="N27" s="331"/>
      <c r="O27" s="330"/>
      <c r="P27" s="331"/>
      <c r="Q27" s="330"/>
      <c r="R27" s="331"/>
      <c r="S27" s="332"/>
      <c r="T27" s="333"/>
      <c r="U27" s="25"/>
    </row>
    <row r="28" spans="2:24" ht="27" x14ac:dyDescent="0.2">
      <c r="B28" s="25"/>
      <c r="C28" s="53" t="s">
        <v>202</v>
      </c>
      <c r="D28" s="28" t="s">
        <v>203</v>
      </c>
      <c r="E28" s="330"/>
      <c r="F28" s="331"/>
      <c r="G28" s="330"/>
      <c r="H28" s="331"/>
      <c r="I28" s="330"/>
      <c r="J28" s="331"/>
      <c r="K28" s="330"/>
      <c r="L28" s="331"/>
      <c r="M28" s="330"/>
      <c r="N28" s="331"/>
      <c r="O28" s="330"/>
      <c r="P28" s="331"/>
      <c r="Q28" s="330"/>
      <c r="R28" s="331"/>
      <c r="S28" s="332"/>
      <c r="T28" s="333"/>
      <c r="U28" s="25"/>
    </row>
    <row r="29" spans="2:24" ht="27" x14ac:dyDescent="0.2">
      <c r="B29" s="25"/>
      <c r="C29" s="53" t="s">
        <v>204</v>
      </c>
      <c r="D29" s="28" t="s">
        <v>205</v>
      </c>
      <c r="E29" s="330"/>
      <c r="F29" s="331"/>
      <c r="G29" s="330"/>
      <c r="H29" s="331"/>
      <c r="I29" s="330"/>
      <c r="J29" s="331"/>
      <c r="K29" s="330"/>
      <c r="L29" s="331"/>
      <c r="M29" s="330"/>
      <c r="N29" s="331"/>
      <c r="O29" s="330"/>
      <c r="P29" s="331"/>
      <c r="Q29" s="330"/>
      <c r="R29" s="331"/>
      <c r="S29" s="332"/>
      <c r="T29" s="333"/>
      <c r="U29" s="25"/>
    </row>
    <row r="30" spans="2:24" x14ac:dyDescent="0.2">
      <c r="B30" s="25"/>
      <c r="C30" s="53" t="s">
        <v>206</v>
      </c>
      <c r="D30" s="28" t="s">
        <v>229</v>
      </c>
      <c r="E30" s="330"/>
      <c r="F30" s="331"/>
      <c r="G30" s="330"/>
      <c r="H30" s="331"/>
      <c r="I30" s="330"/>
      <c r="J30" s="331"/>
      <c r="K30" s="330"/>
      <c r="L30" s="331"/>
      <c r="M30" s="330"/>
      <c r="N30" s="331"/>
      <c r="O30" s="330"/>
      <c r="P30" s="331"/>
      <c r="Q30" s="330"/>
      <c r="R30" s="331"/>
      <c r="S30" s="332"/>
      <c r="T30" s="333"/>
      <c r="U30" s="25"/>
    </row>
    <row r="31" spans="2:24" x14ac:dyDescent="0.2">
      <c r="B31" s="25"/>
      <c r="C31" s="53" t="s">
        <v>207</v>
      </c>
      <c r="D31" s="28" t="s">
        <v>208</v>
      </c>
      <c r="E31" s="330"/>
      <c r="F31" s="331"/>
      <c r="G31" s="330"/>
      <c r="H31" s="331"/>
      <c r="I31" s="330"/>
      <c r="J31" s="331"/>
      <c r="K31" s="330"/>
      <c r="L31" s="331"/>
      <c r="M31" s="330"/>
      <c r="N31" s="331"/>
      <c r="O31" s="330"/>
      <c r="P31" s="331"/>
      <c r="Q31" s="330"/>
      <c r="R31" s="331"/>
      <c r="S31" s="332"/>
      <c r="T31" s="333"/>
      <c r="U31" s="25"/>
    </row>
    <row r="32" spans="2:24" x14ac:dyDescent="0.2">
      <c r="B32" s="25"/>
      <c r="C32" s="53" t="s">
        <v>207</v>
      </c>
      <c r="D32" s="28" t="s">
        <v>209</v>
      </c>
      <c r="E32" s="330"/>
      <c r="F32" s="331"/>
      <c r="G32" s="330"/>
      <c r="H32" s="331"/>
      <c r="I32" s="330"/>
      <c r="J32" s="331"/>
      <c r="K32" s="330"/>
      <c r="L32" s="331"/>
      <c r="M32" s="330"/>
      <c r="N32" s="331"/>
      <c r="O32" s="330"/>
      <c r="P32" s="331"/>
      <c r="Q32" s="330"/>
      <c r="R32" s="331"/>
      <c r="S32" s="332"/>
      <c r="T32" s="333"/>
      <c r="U32" s="25"/>
    </row>
    <row r="33" spans="2:21" ht="27" x14ac:dyDescent="0.2">
      <c r="B33" s="25"/>
      <c r="C33" s="56" t="s">
        <v>227</v>
      </c>
      <c r="D33" s="28" t="s">
        <v>100</v>
      </c>
      <c r="E33" s="334">
        <v>0</v>
      </c>
      <c r="F33" s="335"/>
      <c r="G33" s="334"/>
      <c r="H33" s="335"/>
      <c r="I33" s="334"/>
      <c r="J33" s="335"/>
      <c r="K33" s="334"/>
      <c r="L33" s="335"/>
      <c r="M33" s="334"/>
      <c r="N33" s="335"/>
      <c r="O33" s="334"/>
      <c r="P33" s="335"/>
      <c r="Q33" s="334"/>
      <c r="R33" s="335"/>
      <c r="S33" s="332"/>
      <c r="T33" s="333"/>
      <c r="U33" s="25"/>
    </row>
    <row r="34" spans="2:21" x14ac:dyDescent="0.2">
      <c r="B34" s="25"/>
      <c r="C34" s="60" t="s">
        <v>210</v>
      </c>
      <c r="D34" s="55"/>
      <c r="E34" s="332"/>
      <c r="F34" s="333"/>
      <c r="G34" s="332"/>
      <c r="H34" s="333"/>
      <c r="I34" s="332"/>
      <c r="J34" s="333"/>
      <c r="K34" s="332"/>
      <c r="L34" s="333"/>
      <c r="M34" s="332">
        <v>0</v>
      </c>
      <c r="N34" s="333"/>
      <c r="O34" s="332"/>
      <c r="P34" s="333"/>
      <c r="Q34" s="332"/>
      <c r="R34" s="333"/>
      <c r="S34" s="332"/>
      <c r="T34" s="333"/>
      <c r="U34" s="25"/>
    </row>
    <row r="35" spans="2:21" x14ac:dyDescent="0.2">
      <c r="B35" s="25"/>
      <c r="C35" s="58" t="s">
        <v>211</v>
      </c>
      <c r="D35" s="27" t="s">
        <v>212</v>
      </c>
      <c r="E35" s="336"/>
      <c r="F35" s="337"/>
      <c r="G35" s="336"/>
      <c r="H35" s="337"/>
      <c r="I35" s="336"/>
      <c r="J35" s="337"/>
      <c r="K35" s="336"/>
      <c r="L35" s="337"/>
      <c r="M35" s="336"/>
      <c r="N35" s="337"/>
      <c r="O35" s="336"/>
      <c r="P35" s="337"/>
      <c r="Q35" s="336"/>
      <c r="R35" s="337"/>
      <c r="S35" s="338"/>
      <c r="T35" s="339"/>
      <c r="U35" s="25"/>
    </row>
    <row r="36" spans="2:21" x14ac:dyDescent="0.2">
      <c r="B36" s="25"/>
      <c r="C36" s="53" t="s">
        <v>196</v>
      </c>
      <c r="D36" s="28" t="s">
        <v>213</v>
      </c>
      <c r="E36" s="330"/>
      <c r="F36" s="331"/>
      <c r="G36" s="330"/>
      <c r="H36" s="331"/>
      <c r="I36" s="330"/>
      <c r="J36" s="331"/>
      <c r="K36" s="330"/>
      <c r="L36" s="331"/>
      <c r="M36" s="330"/>
      <c r="N36" s="331"/>
      <c r="O36" s="330"/>
      <c r="P36" s="331"/>
      <c r="Q36" s="330"/>
      <c r="R36" s="331"/>
      <c r="S36" s="332"/>
      <c r="T36" s="333"/>
      <c r="U36" s="25"/>
    </row>
    <row r="37" spans="2:21" ht="40.5" x14ac:dyDescent="0.2">
      <c r="B37" s="25"/>
      <c r="C37" s="53" t="s">
        <v>214</v>
      </c>
      <c r="D37" s="28" t="s">
        <v>215</v>
      </c>
      <c r="E37" s="330"/>
      <c r="F37" s="331"/>
      <c r="G37" s="330"/>
      <c r="H37" s="331"/>
      <c r="I37" s="330"/>
      <c r="J37" s="331"/>
      <c r="K37" s="330"/>
      <c r="L37" s="331"/>
      <c r="M37" s="330"/>
      <c r="N37" s="331"/>
      <c r="O37" s="330"/>
      <c r="P37" s="331"/>
      <c r="Q37" s="330"/>
      <c r="R37" s="331"/>
      <c r="S37" s="332"/>
      <c r="T37" s="333"/>
      <c r="U37" s="25"/>
    </row>
    <row r="38" spans="2:21" ht="27" x14ac:dyDescent="0.2">
      <c r="B38" s="25"/>
      <c r="C38" s="53" t="s">
        <v>216</v>
      </c>
      <c r="D38" s="28" t="s">
        <v>230</v>
      </c>
      <c r="E38" s="330"/>
      <c r="F38" s="331"/>
      <c r="G38" s="330"/>
      <c r="H38" s="331"/>
      <c r="I38" s="330"/>
      <c r="J38" s="331"/>
      <c r="K38" s="330"/>
      <c r="L38" s="331"/>
      <c r="M38" s="330"/>
      <c r="N38" s="331"/>
      <c r="O38" s="330"/>
      <c r="P38" s="331"/>
      <c r="Q38" s="330"/>
      <c r="R38" s="331"/>
      <c r="S38" s="332"/>
      <c r="T38" s="333"/>
      <c r="U38" s="25"/>
    </row>
    <row r="39" spans="2:21" ht="27" x14ac:dyDescent="0.2">
      <c r="B39" s="25"/>
      <c r="C39" s="53" t="s">
        <v>237</v>
      </c>
      <c r="D39" s="28" t="s">
        <v>217</v>
      </c>
      <c r="E39" s="330"/>
      <c r="F39" s="331"/>
      <c r="G39" s="330"/>
      <c r="H39" s="331"/>
      <c r="I39" s="330"/>
      <c r="J39" s="331"/>
      <c r="K39" s="330"/>
      <c r="L39" s="331"/>
      <c r="M39" s="330"/>
      <c r="N39" s="331"/>
      <c r="O39" s="330"/>
      <c r="P39" s="331"/>
      <c r="Q39" s="330"/>
      <c r="R39" s="331"/>
      <c r="S39" s="332"/>
      <c r="T39" s="333"/>
      <c r="U39" s="25"/>
    </row>
    <row r="40" spans="2:21" ht="40.5" x14ac:dyDescent="0.2">
      <c r="B40" s="25"/>
      <c r="C40" s="53" t="s">
        <v>236</v>
      </c>
      <c r="D40" s="28" t="s">
        <v>218</v>
      </c>
      <c r="E40" s="330">
        <v>0</v>
      </c>
      <c r="F40" s="331"/>
      <c r="G40" s="330"/>
      <c r="H40" s="331"/>
      <c r="I40" s="330"/>
      <c r="J40" s="331"/>
      <c r="K40" s="330"/>
      <c r="L40" s="331"/>
      <c r="M40" s="330">
        <v>0</v>
      </c>
      <c r="N40" s="331"/>
      <c r="O40" s="330"/>
      <c r="P40" s="331"/>
      <c r="Q40" s="330"/>
      <c r="R40" s="331"/>
      <c r="S40" s="332"/>
      <c r="T40" s="333"/>
      <c r="U40" s="25"/>
    </row>
    <row r="41" spans="2:21" x14ac:dyDescent="0.2">
      <c r="B41" s="25"/>
      <c r="C41" s="53" t="s">
        <v>206</v>
      </c>
      <c r="D41" s="28" t="s">
        <v>219</v>
      </c>
      <c r="E41" s="330"/>
      <c r="F41" s="331"/>
      <c r="G41" s="330"/>
      <c r="H41" s="331"/>
      <c r="I41" s="330"/>
      <c r="J41" s="331"/>
      <c r="K41" s="330"/>
      <c r="L41" s="331"/>
      <c r="M41" s="330"/>
      <c r="N41" s="331"/>
      <c r="O41" s="330"/>
      <c r="P41" s="331"/>
      <c r="Q41" s="330"/>
      <c r="R41" s="331"/>
      <c r="S41" s="332"/>
      <c r="T41" s="333"/>
      <c r="U41" s="25"/>
    </row>
    <row r="42" spans="2:21" x14ac:dyDescent="0.2">
      <c r="B42" s="25"/>
      <c r="C42" s="53" t="s">
        <v>287</v>
      </c>
      <c r="D42" s="28" t="s">
        <v>220</v>
      </c>
      <c r="E42" s="330"/>
      <c r="F42" s="331"/>
      <c r="G42" s="330"/>
      <c r="H42" s="331"/>
      <c r="I42" s="330"/>
      <c r="J42" s="331"/>
      <c r="K42" s="330"/>
      <c r="L42" s="331"/>
      <c r="M42" s="330"/>
      <c r="N42" s="331"/>
      <c r="O42" s="330"/>
      <c r="P42" s="331"/>
      <c r="Q42" s="330"/>
      <c r="R42" s="331"/>
      <c r="S42" s="332"/>
      <c r="T42" s="333"/>
      <c r="U42" s="25"/>
    </row>
    <row r="43" spans="2:21" x14ac:dyDescent="0.2">
      <c r="B43" s="25"/>
      <c r="C43" s="53" t="s">
        <v>207</v>
      </c>
      <c r="D43" s="28" t="s">
        <v>221</v>
      </c>
      <c r="E43" s="330"/>
      <c r="F43" s="331"/>
      <c r="G43" s="330"/>
      <c r="H43" s="331"/>
      <c r="I43" s="330"/>
      <c r="J43" s="331"/>
      <c r="K43" s="330"/>
      <c r="L43" s="331"/>
      <c r="M43" s="330"/>
      <c r="N43" s="331"/>
      <c r="O43" s="330"/>
      <c r="P43" s="331"/>
      <c r="Q43" s="330"/>
      <c r="R43" s="331"/>
      <c r="S43" s="332"/>
      <c r="T43" s="333"/>
      <c r="U43" s="25"/>
    </row>
    <row r="44" spans="2:21" x14ac:dyDescent="0.2">
      <c r="B44" s="25"/>
      <c r="C44" s="56" t="s">
        <v>222</v>
      </c>
      <c r="D44" s="28" t="s">
        <v>102</v>
      </c>
      <c r="E44" s="330"/>
      <c r="F44" s="331"/>
      <c r="G44" s="330"/>
      <c r="H44" s="331"/>
      <c r="I44" s="330"/>
      <c r="J44" s="331"/>
      <c r="K44" s="330"/>
      <c r="L44" s="331"/>
      <c r="M44" s="330"/>
      <c r="N44" s="331"/>
      <c r="O44" s="330"/>
      <c r="P44" s="331"/>
      <c r="Q44" s="330"/>
      <c r="R44" s="331"/>
      <c r="S44" s="332"/>
      <c r="T44" s="333"/>
      <c r="U44" s="25"/>
    </row>
    <row r="45" spans="2:21" x14ac:dyDescent="0.2">
      <c r="B45" s="25"/>
      <c r="C45" s="56" t="s">
        <v>223</v>
      </c>
      <c r="D45" s="28" t="s">
        <v>104</v>
      </c>
      <c r="E45" s="330"/>
      <c r="F45" s="331"/>
      <c r="G45" s="330"/>
      <c r="H45" s="331"/>
      <c r="I45" s="330"/>
      <c r="J45" s="331"/>
      <c r="K45" s="330"/>
      <c r="L45" s="331"/>
      <c r="M45" s="330"/>
      <c r="N45" s="331"/>
      <c r="O45" s="330"/>
      <c r="P45" s="331"/>
      <c r="Q45" s="330"/>
      <c r="R45" s="331"/>
      <c r="S45" s="332"/>
      <c r="T45" s="333"/>
      <c r="U45" s="25"/>
    </row>
    <row r="46" spans="2:21" x14ac:dyDescent="0.2">
      <c r="B46" s="25"/>
      <c r="C46" s="56" t="s">
        <v>224</v>
      </c>
      <c r="D46" s="28" t="s">
        <v>106</v>
      </c>
      <c r="E46" s="330"/>
      <c r="F46" s="331"/>
      <c r="G46" s="330"/>
      <c r="H46" s="331"/>
      <c r="I46" s="330"/>
      <c r="J46" s="331"/>
      <c r="K46" s="330"/>
      <c r="L46" s="331"/>
      <c r="M46" s="330"/>
      <c r="N46" s="331"/>
      <c r="O46" s="330"/>
      <c r="P46" s="331"/>
      <c r="Q46" s="330"/>
      <c r="R46" s="331"/>
      <c r="S46" s="332"/>
      <c r="T46" s="333"/>
      <c r="U46" s="25"/>
    </row>
    <row r="47" spans="2:21" x14ac:dyDescent="0.2">
      <c r="B47" s="25"/>
      <c r="C47" s="87" t="s">
        <v>349</v>
      </c>
      <c r="D47" s="55">
        <v>100</v>
      </c>
      <c r="E47" s="340">
        <v>208.65</v>
      </c>
      <c r="F47" s="341"/>
      <c r="G47" s="340"/>
      <c r="H47" s="341"/>
      <c r="I47" s="340"/>
      <c r="J47" s="341"/>
      <c r="K47" s="340"/>
      <c r="L47" s="341"/>
      <c r="M47" s="340">
        <v>530.07000000000005</v>
      </c>
      <c r="N47" s="341"/>
      <c r="O47" s="340">
        <v>-717</v>
      </c>
      <c r="P47" s="341"/>
      <c r="Q47" s="340"/>
      <c r="R47" s="341"/>
      <c r="S47" s="332">
        <f>E47+M47+O47</f>
        <v>21.720000000000027</v>
      </c>
      <c r="T47" s="333"/>
      <c r="U47" s="25"/>
    </row>
    <row r="48" spans="2:21" x14ac:dyDescent="0.2">
      <c r="B48" s="25"/>
      <c r="C48" s="86"/>
      <c r="D48" s="55">
        <v>110</v>
      </c>
      <c r="E48" s="340">
        <v>0</v>
      </c>
      <c r="F48" s="341"/>
      <c r="G48" s="340"/>
      <c r="H48" s="341"/>
      <c r="I48" s="340"/>
      <c r="J48" s="341"/>
      <c r="K48" s="340"/>
      <c r="L48" s="341"/>
      <c r="M48" s="340"/>
      <c r="N48" s="341"/>
      <c r="O48" s="340"/>
      <c r="P48" s="341"/>
      <c r="Q48" s="340"/>
      <c r="R48" s="341"/>
      <c r="S48" s="332"/>
      <c r="T48" s="333"/>
      <c r="U48" s="25"/>
    </row>
    <row r="49" spans="2:21" ht="27" x14ac:dyDescent="0.2">
      <c r="B49" s="25"/>
      <c r="C49" s="56" t="s">
        <v>192</v>
      </c>
      <c r="D49" s="28">
        <v>120</v>
      </c>
      <c r="E49" s="330"/>
      <c r="F49" s="331"/>
      <c r="G49" s="330"/>
      <c r="H49" s="331"/>
      <c r="I49" s="330"/>
      <c r="J49" s="331"/>
      <c r="K49" s="330"/>
      <c r="L49" s="331"/>
      <c r="M49" s="330"/>
      <c r="N49" s="331"/>
      <c r="O49" s="330"/>
      <c r="P49" s="331"/>
      <c r="Q49" s="330"/>
      <c r="R49" s="331"/>
      <c r="S49" s="332"/>
      <c r="T49" s="333"/>
      <c r="U49" s="25"/>
    </row>
    <row r="50" spans="2:21" ht="27" x14ac:dyDescent="0.2">
      <c r="B50" s="25"/>
      <c r="C50" s="56" t="s">
        <v>193</v>
      </c>
      <c r="D50" s="28">
        <v>130</v>
      </c>
      <c r="E50" s="330"/>
      <c r="F50" s="331"/>
      <c r="G50" s="330"/>
      <c r="H50" s="331"/>
      <c r="I50" s="330"/>
      <c r="J50" s="331"/>
      <c r="K50" s="330"/>
      <c r="L50" s="331"/>
      <c r="M50" s="330"/>
      <c r="N50" s="331"/>
      <c r="O50" s="330"/>
      <c r="P50" s="331"/>
      <c r="Q50" s="330"/>
      <c r="R50" s="331"/>
      <c r="S50" s="332"/>
      <c r="T50" s="333"/>
      <c r="U50" s="25"/>
    </row>
    <row r="51" spans="2:21" x14ac:dyDescent="0.2">
      <c r="B51" s="25"/>
      <c r="C51" s="56" t="s">
        <v>344</v>
      </c>
      <c r="D51" s="28">
        <v>140</v>
      </c>
      <c r="E51" s="334">
        <v>208.65</v>
      </c>
      <c r="F51" s="335"/>
      <c r="G51" s="334"/>
      <c r="H51" s="335"/>
      <c r="I51" s="334"/>
      <c r="J51" s="335"/>
      <c r="K51" s="334"/>
      <c r="L51" s="335"/>
      <c r="M51" s="334">
        <v>530.07000000000005</v>
      </c>
      <c r="N51" s="335"/>
      <c r="O51" s="334">
        <v>-717</v>
      </c>
      <c r="P51" s="335"/>
      <c r="Q51" s="334"/>
      <c r="R51" s="335"/>
      <c r="S51" s="332">
        <f>E51+M51+O51</f>
        <v>21.720000000000027</v>
      </c>
      <c r="T51" s="333"/>
      <c r="U51" s="25"/>
    </row>
    <row r="52" spans="2:21" x14ac:dyDescent="0.2">
      <c r="B52" s="25"/>
      <c r="C52" s="60"/>
      <c r="D52" s="57"/>
      <c r="E52" s="332"/>
      <c r="F52" s="333"/>
      <c r="G52" s="332"/>
      <c r="H52" s="333"/>
      <c r="I52" s="332"/>
      <c r="J52" s="333"/>
      <c r="K52" s="332"/>
      <c r="L52" s="333"/>
      <c r="M52" s="332"/>
      <c r="N52" s="333"/>
      <c r="O52" s="332"/>
      <c r="P52" s="333"/>
      <c r="Q52" s="332"/>
      <c r="R52" s="333"/>
      <c r="S52" s="332"/>
      <c r="T52" s="333"/>
      <c r="U52" s="25"/>
    </row>
    <row r="53" spans="2:21" ht="27" x14ac:dyDescent="0.2">
      <c r="B53" s="25"/>
      <c r="C53" s="58" t="s">
        <v>228</v>
      </c>
      <c r="D53" s="27">
        <v>150</v>
      </c>
      <c r="E53" s="338"/>
      <c r="F53" s="339"/>
      <c r="G53" s="338"/>
      <c r="H53" s="339"/>
      <c r="I53" s="338"/>
      <c r="J53" s="339"/>
      <c r="K53" s="338"/>
      <c r="L53" s="339"/>
      <c r="M53" s="338"/>
      <c r="N53" s="339"/>
      <c r="O53" s="338"/>
      <c r="P53" s="339"/>
      <c r="Q53" s="338"/>
      <c r="R53" s="339"/>
      <c r="S53" s="338"/>
      <c r="T53" s="339"/>
      <c r="U53" s="25"/>
    </row>
    <row r="54" spans="2:21" x14ac:dyDescent="0.2">
      <c r="B54" s="25"/>
      <c r="C54" s="60" t="s">
        <v>210</v>
      </c>
      <c r="D54" s="55"/>
      <c r="E54" s="332"/>
      <c r="F54" s="333"/>
      <c r="G54" s="332"/>
      <c r="H54" s="333"/>
      <c r="I54" s="332"/>
      <c r="J54" s="333"/>
      <c r="K54" s="332"/>
      <c r="L54" s="333"/>
      <c r="M54" s="332"/>
      <c r="N54" s="333"/>
      <c r="O54" s="332"/>
      <c r="P54" s="333"/>
      <c r="Q54" s="332"/>
      <c r="R54" s="333"/>
      <c r="S54" s="332"/>
      <c r="T54" s="333"/>
      <c r="U54" s="25"/>
    </row>
    <row r="55" spans="2:21" x14ac:dyDescent="0.2">
      <c r="B55" s="25"/>
      <c r="C55" s="58" t="s">
        <v>194</v>
      </c>
      <c r="D55" s="27">
        <v>151</v>
      </c>
      <c r="E55" s="336"/>
      <c r="F55" s="337"/>
      <c r="G55" s="336"/>
      <c r="H55" s="337"/>
      <c r="I55" s="336"/>
      <c r="J55" s="337"/>
      <c r="K55" s="336"/>
      <c r="L55" s="337"/>
      <c r="M55" s="336"/>
      <c r="N55" s="337"/>
      <c r="O55" s="336"/>
      <c r="P55" s="337"/>
      <c r="Q55" s="336"/>
      <c r="R55" s="337"/>
      <c r="S55" s="338"/>
      <c r="T55" s="339"/>
      <c r="U55" s="25"/>
    </row>
    <row r="56" spans="2:21" x14ac:dyDescent="0.2">
      <c r="B56" s="25"/>
      <c r="C56" s="53" t="s">
        <v>196</v>
      </c>
      <c r="D56" s="28">
        <v>152</v>
      </c>
      <c r="E56" s="330"/>
      <c r="F56" s="331"/>
      <c r="G56" s="330"/>
      <c r="H56" s="331"/>
      <c r="I56" s="330"/>
      <c r="J56" s="331"/>
      <c r="K56" s="330"/>
      <c r="L56" s="331"/>
      <c r="M56" s="330"/>
      <c r="N56" s="331"/>
      <c r="O56" s="330"/>
      <c r="P56" s="331"/>
      <c r="Q56" s="330"/>
      <c r="R56" s="331"/>
      <c r="S56" s="332"/>
      <c r="T56" s="333"/>
      <c r="U56" s="25"/>
    </row>
    <row r="57" spans="2:21" ht="40.5" x14ac:dyDescent="0.2">
      <c r="B57" s="25"/>
      <c r="C57" s="53" t="s">
        <v>198</v>
      </c>
      <c r="D57" s="28">
        <v>153</v>
      </c>
      <c r="E57" s="330"/>
      <c r="F57" s="331"/>
      <c r="G57" s="330"/>
      <c r="H57" s="331"/>
      <c r="I57" s="330"/>
      <c r="J57" s="331"/>
      <c r="K57" s="330"/>
      <c r="L57" s="331"/>
      <c r="M57" s="330"/>
      <c r="N57" s="331"/>
      <c r="O57" s="330"/>
      <c r="P57" s="331"/>
      <c r="Q57" s="330"/>
      <c r="R57" s="331"/>
      <c r="S57" s="332"/>
      <c r="T57" s="333"/>
      <c r="U57" s="25"/>
    </row>
    <row r="58" spans="2:21" x14ac:dyDescent="0.2">
      <c r="B58" s="25"/>
      <c r="C58" s="53" t="s">
        <v>200</v>
      </c>
      <c r="D58" s="28">
        <v>154</v>
      </c>
      <c r="E58" s="330"/>
      <c r="F58" s="331"/>
      <c r="G58" s="330"/>
      <c r="H58" s="331"/>
      <c r="I58" s="330"/>
      <c r="J58" s="331"/>
      <c r="K58" s="330"/>
      <c r="L58" s="331"/>
      <c r="M58" s="330"/>
      <c r="N58" s="331"/>
      <c r="O58" s="330"/>
      <c r="P58" s="331"/>
      <c r="Q58" s="330"/>
      <c r="R58" s="331"/>
      <c r="S58" s="332"/>
      <c r="T58" s="333"/>
      <c r="U58" s="25"/>
    </row>
    <row r="59" spans="2:21" ht="27" x14ac:dyDescent="0.2">
      <c r="B59" s="25"/>
      <c r="C59" s="53" t="s">
        <v>202</v>
      </c>
      <c r="D59" s="28">
        <v>155</v>
      </c>
      <c r="E59" s="330"/>
      <c r="F59" s="331"/>
      <c r="G59" s="330"/>
      <c r="H59" s="331"/>
      <c r="I59" s="330"/>
      <c r="J59" s="331"/>
      <c r="K59" s="330"/>
      <c r="L59" s="331"/>
      <c r="M59" s="330"/>
      <c r="N59" s="331"/>
      <c r="O59" s="330"/>
      <c r="P59" s="331"/>
      <c r="Q59" s="330"/>
      <c r="R59" s="331"/>
      <c r="S59" s="332"/>
      <c r="T59" s="333"/>
      <c r="U59" s="25"/>
    </row>
    <row r="60" spans="2:21" ht="27" x14ac:dyDescent="0.2">
      <c r="B60" s="25"/>
      <c r="C60" s="53" t="s">
        <v>225</v>
      </c>
      <c r="D60" s="28">
        <v>156</v>
      </c>
      <c r="E60" s="330"/>
      <c r="F60" s="331"/>
      <c r="G60" s="330"/>
      <c r="H60" s="331"/>
      <c r="I60" s="330"/>
      <c r="J60" s="331"/>
      <c r="K60" s="330"/>
      <c r="L60" s="331"/>
      <c r="M60" s="330"/>
      <c r="N60" s="331"/>
      <c r="O60" s="330"/>
      <c r="P60" s="331"/>
      <c r="Q60" s="330"/>
      <c r="R60" s="331"/>
      <c r="S60" s="332"/>
      <c r="T60" s="333"/>
      <c r="U60" s="25"/>
    </row>
    <row r="61" spans="2:21" x14ac:dyDescent="0.2">
      <c r="B61" s="25"/>
      <c r="C61" s="53" t="s">
        <v>206</v>
      </c>
      <c r="D61" s="28">
        <v>157</v>
      </c>
      <c r="E61" s="330"/>
      <c r="F61" s="331"/>
      <c r="G61" s="330"/>
      <c r="H61" s="331"/>
      <c r="I61" s="330"/>
      <c r="J61" s="331"/>
      <c r="K61" s="330"/>
      <c r="L61" s="331"/>
      <c r="M61" s="330"/>
      <c r="N61" s="331"/>
      <c r="O61" s="330"/>
      <c r="P61" s="331"/>
      <c r="Q61" s="330"/>
      <c r="R61" s="331"/>
      <c r="S61" s="332"/>
      <c r="T61" s="333"/>
      <c r="U61" s="25"/>
    </row>
    <row r="62" spans="2:21" x14ac:dyDescent="0.2">
      <c r="B62" s="25"/>
      <c r="C62" s="53" t="s">
        <v>207</v>
      </c>
      <c r="D62" s="28">
        <v>158</v>
      </c>
      <c r="E62" s="330"/>
      <c r="F62" s="331"/>
      <c r="G62" s="330"/>
      <c r="H62" s="331"/>
      <c r="I62" s="330"/>
      <c r="J62" s="331"/>
      <c r="K62" s="330"/>
      <c r="L62" s="331"/>
      <c r="M62" s="330"/>
      <c r="N62" s="331"/>
      <c r="O62" s="330"/>
      <c r="P62" s="331"/>
      <c r="Q62" s="330"/>
      <c r="R62" s="331"/>
      <c r="S62" s="332"/>
      <c r="T62" s="333"/>
      <c r="U62" s="25"/>
    </row>
    <row r="63" spans="2:21" x14ac:dyDescent="0.2">
      <c r="B63" s="25"/>
      <c r="C63" s="53" t="s">
        <v>226</v>
      </c>
      <c r="D63" s="28">
        <v>159</v>
      </c>
      <c r="E63" s="330"/>
      <c r="F63" s="331"/>
      <c r="G63" s="330"/>
      <c r="H63" s="331"/>
      <c r="I63" s="330"/>
      <c r="J63" s="331"/>
      <c r="K63" s="330"/>
      <c r="L63" s="331"/>
      <c r="M63" s="330"/>
      <c r="N63" s="331"/>
      <c r="O63" s="330"/>
      <c r="P63" s="331"/>
      <c r="Q63" s="330"/>
      <c r="R63" s="331"/>
      <c r="S63" s="332"/>
      <c r="T63" s="333"/>
      <c r="U63" s="25"/>
    </row>
    <row r="64" spans="2:21" ht="27" x14ac:dyDescent="0.2">
      <c r="B64" s="25"/>
      <c r="C64" s="56" t="s">
        <v>227</v>
      </c>
      <c r="D64" s="28">
        <v>160</v>
      </c>
      <c r="E64" s="334"/>
      <c r="F64" s="335"/>
      <c r="G64" s="334"/>
      <c r="H64" s="335"/>
      <c r="I64" s="334"/>
      <c r="J64" s="335"/>
      <c r="K64" s="334"/>
      <c r="L64" s="335"/>
      <c r="M64" s="334"/>
      <c r="N64" s="335"/>
      <c r="O64" s="334">
        <v>-147</v>
      </c>
      <c r="P64" s="335"/>
      <c r="Q64" s="334"/>
      <c r="R64" s="335"/>
      <c r="S64" s="332">
        <v>-147</v>
      </c>
      <c r="T64" s="333"/>
      <c r="U64" s="25"/>
    </row>
    <row r="65" spans="2:21" x14ac:dyDescent="0.2">
      <c r="B65" s="25"/>
      <c r="C65" s="60" t="s">
        <v>210</v>
      </c>
      <c r="D65" s="55"/>
      <c r="E65" s="332"/>
      <c r="F65" s="333"/>
      <c r="G65" s="332"/>
      <c r="H65" s="333"/>
      <c r="I65" s="332"/>
      <c r="J65" s="333"/>
      <c r="K65" s="332"/>
      <c r="L65" s="333"/>
      <c r="M65" s="332"/>
      <c r="N65" s="333"/>
      <c r="O65" s="332">
        <v>-147</v>
      </c>
      <c r="P65" s="333"/>
      <c r="Q65" s="332"/>
      <c r="R65" s="333"/>
      <c r="S65" s="332">
        <v>-147</v>
      </c>
      <c r="T65" s="333"/>
      <c r="U65" s="25"/>
    </row>
    <row r="66" spans="2:21" x14ac:dyDescent="0.2">
      <c r="B66" s="25"/>
      <c r="C66" s="58" t="s">
        <v>211</v>
      </c>
      <c r="D66" s="27">
        <v>161</v>
      </c>
      <c r="E66" s="336"/>
      <c r="F66" s="337"/>
      <c r="G66" s="336"/>
      <c r="H66" s="337"/>
      <c r="I66" s="336"/>
      <c r="J66" s="337"/>
      <c r="K66" s="336"/>
      <c r="L66" s="337"/>
      <c r="M66" s="336"/>
      <c r="N66" s="337"/>
      <c r="O66" s="336"/>
      <c r="P66" s="337"/>
      <c r="Q66" s="336"/>
      <c r="R66" s="337"/>
      <c r="S66" s="338"/>
      <c r="T66" s="339"/>
      <c r="U66" s="25"/>
    </row>
    <row r="67" spans="2:21" x14ac:dyDescent="0.2">
      <c r="B67" s="25"/>
      <c r="C67" s="53" t="s">
        <v>196</v>
      </c>
      <c r="D67" s="28">
        <v>162</v>
      </c>
      <c r="E67" s="330"/>
      <c r="F67" s="331"/>
      <c r="G67" s="330"/>
      <c r="H67" s="331"/>
      <c r="I67" s="330"/>
      <c r="J67" s="331"/>
      <c r="K67" s="330"/>
      <c r="L67" s="331"/>
      <c r="M67" s="330"/>
      <c r="N67" s="331"/>
      <c r="O67" s="330"/>
      <c r="P67" s="331"/>
      <c r="Q67" s="330"/>
      <c r="R67" s="331"/>
      <c r="S67" s="332"/>
      <c r="T67" s="333"/>
      <c r="U67" s="25"/>
    </row>
    <row r="68" spans="2:21" ht="40.5" x14ac:dyDescent="0.2">
      <c r="B68" s="25"/>
      <c r="C68" s="53" t="s">
        <v>214</v>
      </c>
      <c r="D68" s="28">
        <v>163</v>
      </c>
      <c r="E68" s="330"/>
      <c r="F68" s="331"/>
      <c r="G68" s="330"/>
      <c r="H68" s="331"/>
      <c r="I68" s="330"/>
      <c r="J68" s="331"/>
      <c r="K68" s="330"/>
      <c r="L68" s="331"/>
      <c r="M68" s="330"/>
      <c r="N68" s="331"/>
      <c r="O68" s="330"/>
      <c r="P68" s="331"/>
      <c r="Q68" s="330"/>
      <c r="R68" s="331"/>
      <c r="S68" s="332"/>
      <c r="T68" s="333"/>
      <c r="U68" s="25"/>
    </row>
    <row r="69" spans="2:21" ht="27" x14ac:dyDescent="0.2">
      <c r="B69" s="25"/>
      <c r="C69" s="53" t="s">
        <v>216</v>
      </c>
      <c r="D69" s="28">
        <v>164</v>
      </c>
      <c r="E69" s="330"/>
      <c r="F69" s="331"/>
      <c r="G69" s="330"/>
      <c r="H69" s="331"/>
      <c r="I69" s="330"/>
      <c r="J69" s="331"/>
      <c r="K69" s="330"/>
      <c r="L69" s="331"/>
      <c r="M69" s="330"/>
      <c r="N69" s="331"/>
      <c r="O69" s="330"/>
      <c r="P69" s="331"/>
      <c r="Q69" s="330"/>
      <c r="R69" s="331"/>
      <c r="S69" s="332"/>
      <c r="T69" s="333"/>
      <c r="U69" s="25"/>
    </row>
    <row r="70" spans="2:21" ht="27" x14ac:dyDescent="0.2">
      <c r="B70" s="25"/>
      <c r="C70" s="53" t="s">
        <v>237</v>
      </c>
      <c r="D70" s="28">
        <v>165</v>
      </c>
      <c r="E70" s="330"/>
      <c r="F70" s="331"/>
      <c r="G70" s="330"/>
      <c r="H70" s="331"/>
      <c r="I70" s="330"/>
      <c r="J70" s="331"/>
      <c r="K70" s="330"/>
      <c r="L70" s="331"/>
      <c r="M70" s="330"/>
      <c r="N70" s="331"/>
      <c r="O70" s="330"/>
      <c r="P70" s="331"/>
      <c r="Q70" s="330"/>
      <c r="R70" s="331"/>
      <c r="S70" s="332"/>
      <c r="T70" s="333"/>
      <c r="U70" s="25"/>
    </row>
    <row r="71" spans="2:21" ht="40.5" x14ac:dyDescent="0.2">
      <c r="B71" s="25"/>
      <c r="C71" s="53" t="s">
        <v>236</v>
      </c>
      <c r="D71" s="28">
        <v>166</v>
      </c>
      <c r="E71" s="330"/>
      <c r="F71" s="331"/>
      <c r="G71" s="330"/>
      <c r="H71" s="331"/>
      <c r="I71" s="330"/>
      <c r="J71" s="331"/>
      <c r="K71" s="330"/>
      <c r="L71" s="331"/>
      <c r="M71" s="330"/>
      <c r="N71" s="331"/>
      <c r="O71" s="330"/>
      <c r="P71" s="331"/>
      <c r="Q71" s="330"/>
      <c r="R71" s="331"/>
      <c r="S71" s="332"/>
      <c r="T71" s="333"/>
      <c r="U71" s="25"/>
    </row>
    <row r="72" spans="2:21" x14ac:dyDescent="0.2">
      <c r="B72" s="25"/>
      <c r="C72" s="53" t="s">
        <v>206</v>
      </c>
      <c r="D72" s="28">
        <v>167</v>
      </c>
      <c r="E72" s="330"/>
      <c r="F72" s="331"/>
      <c r="G72" s="330"/>
      <c r="H72" s="331"/>
      <c r="I72" s="330"/>
      <c r="J72" s="331"/>
      <c r="K72" s="330"/>
      <c r="L72" s="331"/>
      <c r="M72" s="330"/>
      <c r="N72" s="331"/>
      <c r="O72" s="330"/>
      <c r="P72" s="331"/>
      <c r="Q72" s="330"/>
      <c r="R72" s="331"/>
      <c r="S72" s="332"/>
      <c r="T72" s="333"/>
      <c r="U72" s="25"/>
    </row>
    <row r="73" spans="2:21" x14ac:dyDescent="0.2">
      <c r="B73" s="25"/>
      <c r="C73" s="88" t="s">
        <v>287</v>
      </c>
      <c r="D73" s="28">
        <v>168</v>
      </c>
      <c r="E73" s="330"/>
      <c r="F73" s="331"/>
      <c r="G73" s="330"/>
      <c r="H73" s="331"/>
      <c r="I73" s="330"/>
      <c r="J73" s="331"/>
      <c r="K73" s="330"/>
      <c r="L73" s="331"/>
      <c r="M73" s="330"/>
      <c r="N73" s="331"/>
      <c r="O73" s="330"/>
      <c r="P73" s="331"/>
      <c r="Q73" s="330"/>
      <c r="R73" s="331"/>
      <c r="S73" s="332"/>
      <c r="T73" s="333"/>
      <c r="U73" s="25"/>
    </row>
    <row r="74" spans="2:21" x14ac:dyDescent="0.2">
      <c r="B74" s="25"/>
      <c r="C74" s="53" t="s">
        <v>207</v>
      </c>
      <c r="D74" s="28">
        <v>169</v>
      </c>
      <c r="E74" s="330"/>
      <c r="F74" s="331"/>
      <c r="G74" s="330"/>
      <c r="H74" s="331"/>
      <c r="I74" s="330"/>
      <c r="J74" s="331"/>
      <c r="K74" s="330"/>
      <c r="L74" s="331"/>
      <c r="M74" s="330"/>
      <c r="N74" s="331"/>
      <c r="O74" s="330"/>
      <c r="P74" s="331"/>
      <c r="Q74" s="330"/>
      <c r="R74" s="331"/>
      <c r="S74" s="332"/>
      <c r="T74" s="333"/>
      <c r="U74" s="25"/>
    </row>
    <row r="75" spans="2:21" x14ac:dyDescent="0.2">
      <c r="B75" s="25"/>
      <c r="C75" s="56" t="s">
        <v>222</v>
      </c>
      <c r="D75" s="28">
        <v>170</v>
      </c>
      <c r="E75" s="330"/>
      <c r="F75" s="331"/>
      <c r="G75" s="330"/>
      <c r="H75" s="331"/>
      <c r="I75" s="330"/>
      <c r="J75" s="331"/>
      <c r="K75" s="330"/>
      <c r="L75" s="331"/>
      <c r="M75" s="330"/>
      <c r="N75" s="331"/>
      <c r="O75" s="330"/>
      <c r="P75" s="331"/>
      <c r="Q75" s="330"/>
      <c r="R75" s="331"/>
      <c r="S75" s="332"/>
      <c r="T75" s="333"/>
      <c r="U75" s="25"/>
    </row>
    <row r="76" spans="2:21" x14ac:dyDescent="0.2">
      <c r="B76" s="25"/>
      <c r="C76" s="56" t="s">
        <v>223</v>
      </c>
      <c r="D76" s="28">
        <v>180</v>
      </c>
      <c r="E76" s="330"/>
      <c r="F76" s="331"/>
      <c r="G76" s="330"/>
      <c r="H76" s="331"/>
      <c r="I76" s="330"/>
      <c r="J76" s="331"/>
      <c r="K76" s="330"/>
      <c r="L76" s="331"/>
      <c r="M76" s="330"/>
      <c r="N76" s="331"/>
      <c r="O76" s="330"/>
      <c r="P76" s="331"/>
      <c r="Q76" s="330"/>
      <c r="R76" s="331"/>
      <c r="S76" s="332"/>
      <c r="T76" s="333"/>
      <c r="U76" s="25"/>
    </row>
    <row r="77" spans="2:21" x14ac:dyDescent="0.2">
      <c r="B77" s="25"/>
      <c r="C77" s="56" t="s">
        <v>224</v>
      </c>
      <c r="D77" s="28">
        <v>190</v>
      </c>
      <c r="E77" s="330"/>
      <c r="F77" s="331"/>
      <c r="G77" s="330"/>
      <c r="H77" s="331"/>
      <c r="I77" s="330"/>
      <c r="J77" s="331"/>
      <c r="K77" s="330"/>
      <c r="L77" s="331"/>
      <c r="M77" s="330"/>
      <c r="N77" s="331"/>
      <c r="O77" s="330"/>
      <c r="P77" s="331"/>
      <c r="Q77" s="330"/>
      <c r="R77" s="331"/>
      <c r="S77" s="332"/>
      <c r="T77" s="333"/>
      <c r="U77" s="25"/>
    </row>
    <row r="78" spans="2:21" x14ac:dyDescent="0.2">
      <c r="B78" s="25"/>
      <c r="C78" s="56" t="s">
        <v>344</v>
      </c>
      <c r="D78" s="28">
        <v>200</v>
      </c>
      <c r="E78" s="330">
        <v>208.65</v>
      </c>
      <c r="F78" s="331"/>
      <c r="G78" s="330"/>
      <c r="H78" s="331"/>
      <c r="I78" s="330"/>
      <c r="J78" s="331"/>
      <c r="K78" s="330"/>
      <c r="L78" s="331"/>
      <c r="M78" s="330">
        <v>530.07000000000005</v>
      </c>
      <c r="N78" s="331"/>
      <c r="O78" s="330">
        <v>-717</v>
      </c>
      <c r="P78" s="331"/>
      <c r="Q78" s="330"/>
      <c r="R78" s="331"/>
      <c r="S78" s="334">
        <f>E78+M78+O78</f>
        <v>21.720000000000027</v>
      </c>
      <c r="T78" s="335"/>
      <c r="U78" s="25"/>
    </row>
    <row r="79" spans="2:21" x14ac:dyDescent="0.2">
      <c r="B79" s="25"/>
      <c r="C79" s="25"/>
      <c r="D79" s="25"/>
      <c r="E79" s="25"/>
      <c r="F79" s="25"/>
      <c r="G79" s="25"/>
      <c r="H79" s="25"/>
      <c r="I79" s="25"/>
      <c r="J79" s="25"/>
      <c r="K79" s="25"/>
      <c r="L79" s="25"/>
      <c r="M79" s="25"/>
      <c r="N79" s="25"/>
      <c r="O79" s="25"/>
      <c r="P79" s="25"/>
      <c r="Q79" s="25"/>
      <c r="R79" s="25"/>
      <c r="S79" s="25"/>
      <c r="T79" s="25"/>
      <c r="U79" s="25"/>
    </row>
    <row r="80" spans="2:21" x14ac:dyDescent="0.2">
      <c r="B80" s="25"/>
      <c r="C80" s="326" t="s">
        <v>62</v>
      </c>
      <c r="D80" s="326"/>
      <c r="E80" s="32"/>
      <c r="F80" s="327"/>
      <c r="G80" s="327"/>
      <c r="H80" s="327"/>
      <c r="I80" s="327"/>
      <c r="J80" s="25"/>
      <c r="K80" s="327" t="str">
        <f>IF('Бухгалтерский баланс'!I98=0," ",'Бухгалтерский баланс'!I98)</f>
        <v>М.А. Прокофьев</v>
      </c>
      <c r="L80" s="327"/>
      <c r="M80" s="327"/>
      <c r="N80" s="327"/>
      <c r="O80" s="327"/>
      <c r="P80" s="327"/>
      <c r="Q80" s="25"/>
      <c r="R80" s="25"/>
      <c r="S80" s="25"/>
      <c r="T80" s="25"/>
      <c r="U80" s="25"/>
    </row>
    <row r="81" spans="2:21" s="63" customFormat="1" ht="12" customHeight="1" x14ac:dyDescent="0.25">
      <c r="B81" s="61"/>
      <c r="C81" s="62" t="s">
        <v>64</v>
      </c>
      <c r="D81" s="62"/>
      <c r="E81" s="62"/>
      <c r="F81" s="329" t="s">
        <v>63</v>
      </c>
      <c r="G81" s="329"/>
      <c r="H81" s="329"/>
      <c r="I81" s="329"/>
      <c r="J81" s="61"/>
      <c r="K81" s="328" t="s">
        <v>59</v>
      </c>
      <c r="L81" s="328"/>
      <c r="M81" s="328"/>
      <c r="N81" s="328"/>
      <c r="O81" s="328"/>
      <c r="P81" s="328"/>
      <c r="Q81" s="61"/>
      <c r="R81" s="61"/>
      <c r="S81" s="61"/>
      <c r="T81" s="61"/>
      <c r="U81" s="61"/>
    </row>
    <row r="82" spans="2:21" x14ac:dyDescent="0.2">
      <c r="B82" s="25"/>
      <c r="C82" s="326" t="s">
        <v>345</v>
      </c>
      <c r="D82" s="326"/>
      <c r="E82" s="32"/>
      <c r="F82" s="327"/>
      <c r="G82" s="327"/>
      <c r="H82" s="327"/>
      <c r="I82" s="327"/>
      <c r="J82" s="25"/>
      <c r="K82" s="327" t="str">
        <f>IF('Бухгалтерский баланс'!I100=0," ",'Бухгалтерский баланс'!I100)</f>
        <v>М.И. Лойко</v>
      </c>
      <c r="L82" s="327"/>
      <c r="M82" s="327"/>
      <c r="N82" s="327"/>
      <c r="O82" s="327"/>
      <c r="P82" s="327"/>
      <c r="Q82" s="25"/>
      <c r="R82" s="25"/>
      <c r="S82" s="25"/>
      <c r="T82" s="25"/>
      <c r="U82" s="25"/>
    </row>
    <row r="83" spans="2:21" s="66" customFormat="1" ht="12" customHeight="1" x14ac:dyDescent="0.2">
      <c r="B83" s="64"/>
      <c r="C83" s="65"/>
      <c r="D83" s="65"/>
      <c r="E83" s="65"/>
      <c r="F83" s="329" t="s">
        <v>63</v>
      </c>
      <c r="G83" s="329"/>
      <c r="H83" s="329"/>
      <c r="I83" s="329"/>
      <c r="J83" s="64"/>
      <c r="K83" s="328" t="s">
        <v>59</v>
      </c>
      <c r="L83" s="328"/>
      <c r="M83" s="328"/>
      <c r="N83" s="328"/>
      <c r="O83" s="328"/>
      <c r="P83" s="328"/>
      <c r="Q83" s="64"/>
      <c r="R83" s="64"/>
      <c r="S83" s="64"/>
      <c r="T83" s="64"/>
      <c r="U83" s="64"/>
    </row>
    <row r="84" spans="2:21" x14ac:dyDescent="0.2">
      <c r="B84" s="25"/>
      <c r="C84" s="67" t="s">
        <v>354</v>
      </c>
      <c r="D84" s="68"/>
      <c r="E84" s="25"/>
      <c r="F84" s="25"/>
      <c r="G84" s="25"/>
      <c r="H84" s="25"/>
      <c r="I84" s="25"/>
      <c r="J84" s="25"/>
      <c r="K84" s="25"/>
      <c r="L84" s="25"/>
      <c r="M84" s="25"/>
      <c r="N84" s="25"/>
      <c r="O84" s="25"/>
      <c r="P84" s="25"/>
      <c r="Q84" s="25"/>
      <c r="R84" s="25"/>
      <c r="S84" s="25"/>
      <c r="T84" s="25"/>
      <c r="U84" s="25"/>
    </row>
    <row r="85" spans="2:21" x14ac:dyDescent="0.2">
      <c r="B85" s="25"/>
      <c r="C85" s="25"/>
      <c r="D85" s="25"/>
      <c r="E85" s="25"/>
      <c r="F85" s="25"/>
      <c r="G85" s="25"/>
      <c r="H85" s="25"/>
      <c r="I85" s="25"/>
      <c r="J85" s="25"/>
      <c r="K85" s="25"/>
      <c r="L85" s="25"/>
      <c r="M85" s="25"/>
      <c r="N85" s="25"/>
      <c r="O85" s="25"/>
      <c r="P85" s="25"/>
      <c r="Q85" s="25"/>
      <c r="R85" s="25"/>
      <c r="S85" s="25"/>
      <c r="T85" s="25"/>
      <c r="U85" s="25"/>
    </row>
    <row r="86" spans="2:21" ht="6" customHeight="1" x14ac:dyDescent="0.2">
      <c r="B86" s="25"/>
      <c r="C86" s="25"/>
      <c r="D86" s="25"/>
      <c r="E86" s="25"/>
      <c r="F86" s="25"/>
      <c r="G86" s="25"/>
      <c r="H86" s="25"/>
      <c r="I86" s="25"/>
      <c r="J86" s="25"/>
      <c r="K86" s="25"/>
      <c r="L86" s="25"/>
      <c r="M86" s="25"/>
      <c r="N86" s="25"/>
      <c r="O86" s="25"/>
      <c r="P86" s="25"/>
      <c r="Q86" s="25"/>
      <c r="R86" s="25"/>
      <c r="S86" s="25"/>
      <c r="T86" s="25"/>
      <c r="U86" s="25"/>
    </row>
  </sheetData>
  <mergeCells count="543">
    <mergeCell ref="K40:L40"/>
    <mergeCell ref="E41:F41"/>
    <mergeCell ref="G41:H41"/>
    <mergeCell ref="I41:J41"/>
    <mergeCell ref="O53:P53"/>
    <mergeCell ref="Q53:R53"/>
    <mergeCell ref="S53:T53"/>
    <mergeCell ref="K22:L22"/>
    <mergeCell ref="M22:N22"/>
    <mergeCell ref="O22:P22"/>
    <mergeCell ref="Q22:R22"/>
    <mergeCell ref="S22:T22"/>
    <mergeCell ref="M23:N23"/>
    <mergeCell ref="O23:P23"/>
    <mergeCell ref="K41:L41"/>
    <mergeCell ref="K46:L46"/>
    <mergeCell ref="Q23:R23"/>
    <mergeCell ref="S23:T23"/>
    <mergeCell ref="K24:L24"/>
    <mergeCell ref="M24:N24"/>
    <mergeCell ref="O24:P24"/>
    <mergeCell ref="Q24:R24"/>
    <mergeCell ref="S24:T24"/>
    <mergeCell ref="S25:T25"/>
    <mergeCell ref="Q18:R18"/>
    <mergeCell ref="S18:T18"/>
    <mergeCell ref="K19:L19"/>
    <mergeCell ref="M19:N19"/>
    <mergeCell ref="O19:P19"/>
    <mergeCell ref="Q19:R19"/>
    <mergeCell ref="S19:T19"/>
    <mergeCell ref="K21:L21"/>
    <mergeCell ref="E53:F53"/>
    <mergeCell ref="G53:H53"/>
    <mergeCell ref="I53:J53"/>
    <mergeCell ref="K53:L53"/>
    <mergeCell ref="M53:N53"/>
    <mergeCell ref="E23:F23"/>
    <mergeCell ref="G23:H23"/>
    <mergeCell ref="E22:F22"/>
    <mergeCell ref="G22:H22"/>
    <mergeCell ref="E29:F29"/>
    <mergeCell ref="G29:H29"/>
    <mergeCell ref="I29:J29"/>
    <mergeCell ref="K29:L29"/>
    <mergeCell ref="E27:F27"/>
    <mergeCell ref="G27:H27"/>
    <mergeCell ref="I27:J27"/>
    <mergeCell ref="E45:F45"/>
    <mergeCell ref="G45:H45"/>
    <mergeCell ref="I45:J45"/>
    <mergeCell ref="K45:L45"/>
    <mergeCell ref="I59:J59"/>
    <mergeCell ref="G46:H46"/>
    <mergeCell ref="E46:F46"/>
    <mergeCell ref="I46:J46"/>
    <mergeCell ref="O15:P15"/>
    <mergeCell ref="K15:L15"/>
    <mergeCell ref="E25:F25"/>
    <mergeCell ref="G25:H25"/>
    <mergeCell ref="I25:J25"/>
    <mergeCell ref="E20:F20"/>
    <mergeCell ref="G20:H20"/>
    <mergeCell ref="I22:J22"/>
    <mergeCell ref="I23:J23"/>
    <mergeCell ref="K23:L23"/>
    <mergeCell ref="K18:L18"/>
    <mergeCell ref="M18:N18"/>
    <mergeCell ref="O18:P18"/>
    <mergeCell ref="M15:N15"/>
    <mergeCell ref="E40:F40"/>
    <mergeCell ref="G40:H40"/>
    <mergeCell ref="E24:F24"/>
    <mergeCell ref="G24:H24"/>
    <mergeCell ref="I24:J24"/>
    <mergeCell ref="E26:F26"/>
    <mergeCell ref="G26:H26"/>
    <mergeCell ref="I26:J26"/>
    <mergeCell ref="E44:F44"/>
    <mergeCell ref="G44:H44"/>
    <mergeCell ref="I44:J44"/>
    <mergeCell ref="I40:J40"/>
    <mergeCell ref="E28:F28"/>
    <mergeCell ref="G28:H28"/>
    <mergeCell ref="I28:J28"/>
    <mergeCell ref="E31:F31"/>
    <mergeCell ref="G31:H31"/>
    <mergeCell ref="I31:J31"/>
    <mergeCell ref="E33:F33"/>
    <mergeCell ref="G33:H33"/>
    <mergeCell ref="I33:J33"/>
    <mergeCell ref="E35:F35"/>
    <mergeCell ref="G35:H35"/>
    <mergeCell ref="I35:J35"/>
    <mergeCell ref="E37:F37"/>
    <mergeCell ref="G37:H37"/>
    <mergeCell ref="E18:F18"/>
    <mergeCell ref="G18:H18"/>
    <mergeCell ref="I18:J18"/>
    <mergeCell ref="E19:F19"/>
    <mergeCell ref="G19:H19"/>
    <mergeCell ref="I19:J19"/>
    <mergeCell ref="E21:F21"/>
    <mergeCell ref="G21:H21"/>
    <mergeCell ref="I21:J21"/>
    <mergeCell ref="E60:F60"/>
    <mergeCell ref="G60:H60"/>
    <mergeCell ref="I60:J60"/>
    <mergeCell ref="K60:L60"/>
    <mergeCell ref="E48:F48"/>
    <mergeCell ref="G48:H48"/>
    <mergeCell ref="I48:J48"/>
    <mergeCell ref="E59:F59"/>
    <mergeCell ref="G59:H59"/>
    <mergeCell ref="G50:H50"/>
    <mergeCell ref="I50:J50"/>
    <mergeCell ref="K50:L50"/>
    <mergeCell ref="G52:H52"/>
    <mergeCell ref="I52:J52"/>
    <mergeCell ref="K52:L52"/>
    <mergeCell ref="G55:H55"/>
    <mergeCell ref="I55:J55"/>
    <mergeCell ref="K55:L55"/>
    <mergeCell ref="G57:H57"/>
    <mergeCell ref="I57:J57"/>
    <mergeCell ref="K57:L57"/>
    <mergeCell ref="K59:L59"/>
    <mergeCell ref="E58:F58"/>
    <mergeCell ref="G58:H58"/>
    <mergeCell ref="E17:F17"/>
    <mergeCell ref="G17:H17"/>
    <mergeCell ref="I17:J17"/>
    <mergeCell ref="K17:L17"/>
    <mergeCell ref="F13:T13"/>
    <mergeCell ref="E15:F15"/>
    <mergeCell ref="G15:H15"/>
    <mergeCell ref="M17:N17"/>
    <mergeCell ref="F9:T9"/>
    <mergeCell ref="F10:T10"/>
    <mergeCell ref="F11:T11"/>
    <mergeCell ref="F12:T12"/>
    <mergeCell ref="O17:P17"/>
    <mergeCell ref="Q17:R17"/>
    <mergeCell ref="S17:T17"/>
    <mergeCell ref="C11:E11"/>
    <mergeCell ref="C12:E12"/>
    <mergeCell ref="C9:E9"/>
    <mergeCell ref="C10:E10"/>
    <mergeCell ref="I15:J15"/>
    <mergeCell ref="Q15:R15"/>
    <mergeCell ref="C13:E13"/>
    <mergeCell ref="S15:T15"/>
    <mergeCell ref="O3:T3"/>
    <mergeCell ref="C4:T4"/>
    <mergeCell ref="F7:T7"/>
    <mergeCell ref="F8:T8"/>
    <mergeCell ref="H5:I5"/>
    <mergeCell ref="M16:N16"/>
    <mergeCell ref="O16:P16"/>
    <mergeCell ref="Q16:R16"/>
    <mergeCell ref="S16:T16"/>
    <mergeCell ref="E16:F16"/>
    <mergeCell ref="G16:H16"/>
    <mergeCell ref="I16:J16"/>
    <mergeCell ref="K16:L16"/>
    <mergeCell ref="J5:N5"/>
    <mergeCell ref="C6:I6"/>
    <mergeCell ref="E5:F5"/>
    <mergeCell ref="C7:E7"/>
    <mergeCell ref="C8:E8"/>
    <mergeCell ref="M21:N21"/>
    <mergeCell ref="O21:P21"/>
    <mergeCell ref="Q20:R20"/>
    <mergeCell ref="S20:T20"/>
    <mergeCell ref="Q21:R21"/>
    <mergeCell ref="S21:T21"/>
    <mergeCell ref="I20:J20"/>
    <mergeCell ref="K20:L20"/>
    <mergeCell ref="M20:N20"/>
    <mergeCell ref="O20:P20"/>
    <mergeCell ref="S26:T26"/>
    <mergeCell ref="K25:L25"/>
    <mergeCell ref="M27:N27"/>
    <mergeCell ref="O27:P27"/>
    <mergeCell ref="Q27:R27"/>
    <mergeCell ref="O25:P25"/>
    <mergeCell ref="Q25:R25"/>
    <mergeCell ref="M25:N25"/>
    <mergeCell ref="S27:T27"/>
    <mergeCell ref="K26:L26"/>
    <mergeCell ref="M26:N26"/>
    <mergeCell ref="O26:P26"/>
    <mergeCell ref="Q26:R26"/>
    <mergeCell ref="K28:L28"/>
    <mergeCell ref="M28:N28"/>
    <mergeCell ref="O28:P28"/>
    <mergeCell ref="Q28:R28"/>
    <mergeCell ref="S28:T28"/>
    <mergeCell ref="K27:L27"/>
    <mergeCell ref="Q30:R30"/>
    <mergeCell ref="S30:T30"/>
    <mergeCell ref="M29:N29"/>
    <mergeCell ref="O29:P29"/>
    <mergeCell ref="Q29:R29"/>
    <mergeCell ref="S29:T29"/>
    <mergeCell ref="K31:L31"/>
    <mergeCell ref="M30:N30"/>
    <mergeCell ref="O30:P30"/>
    <mergeCell ref="E30:F30"/>
    <mergeCell ref="G30:H30"/>
    <mergeCell ref="I30:J30"/>
    <mergeCell ref="K30:L30"/>
    <mergeCell ref="Q32:R32"/>
    <mergeCell ref="S32:T32"/>
    <mergeCell ref="M31:N31"/>
    <mergeCell ref="O31:P31"/>
    <mergeCell ref="Q31:R31"/>
    <mergeCell ref="S31:T31"/>
    <mergeCell ref="K33:L33"/>
    <mergeCell ref="M32:N32"/>
    <mergeCell ref="O32:P32"/>
    <mergeCell ref="E32:F32"/>
    <mergeCell ref="G32:H32"/>
    <mergeCell ref="I32:J32"/>
    <mergeCell ref="K32:L32"/>
    <mergeCell ref="Q34:R34"/>
    <mergeCell ref="S34:T34"/>
    <mergeCell ref="M33:N33"/>
    <mergeCell ref="O33:P33"/>
    <mergeCell ref="Q33:R33"/>
    <mergeCell ref="S33:T33"/>
    <mergeCell ref="K35:L35"/>
    <mergeCell ref="M34:N34"/>
    <mergeCell ref="O34:P34"/>
    <mergeCell ref="E34:F34"/>
    <mergeCell ref="G34:H34"/>
    <mergeCell ref="I34:J34"/>
    <mergeCell ref="K34:L34"/>
    <mergeCell ref="Q36:R36"/>
    <mergeCell ref="S36:T36"/>
    <mergeCell ref="M35:N35"/>
    <mergeCell ref="O35:P35"/>
    <mergeCell ref="Q35:R35"/>
    <mergeCell ref="S35:T35"/>
    <mergeCell ref="M36:N36"/>
    <mergeCell ref="O36:P36"/>
    <mergeCell ref="E36:F36"/>
    <mergeCell ref="G36:H36"/>
    <mergeCell ref="I36:J36"/>
    <mergeCell ref="K36:L36"/>
    <mergeCell ref="S38:T38"/>
    <mergeCell ref="M37:N37"/>
    <mergeCell ref="O37:P37"/>
    <mergeCell ref="Q37:R37"/>
    <mergeCell ref="S37:T37"/>
    <mergeCell ref="E39:F39"/>
    <mergeCell ref="G39:H39"/>
    <mergeCell ref="I39:J39"/>
    <mergeCell ref="K39:L39"/>
    <mergeCell ref="M38:N38"/>
    <mergeCell ref="O38:P38"/>
    <mergeCell ref="G38:H38"/>
    <mergeCell ref="I38:J38"/>
    <mergeCell ref="K38:L38"/>
    <mergeCell ref="E38:F38"/>
    <mergeCell ref="I37:J37"/>
    <mergeCell ref="K37:L37"/>
    <mergeCell ref="Q38:R38"/>
    <mergeCell ref="Q40:R40"/>
    <mergeCell ref="S40:T40"/>
    <mergeCell ref="M39:N39"/>
    <mergeCell ref="O39:P39"/>
    <mergeCell ref="Q39:R39"/>
    <mergeCell ref="S39:T39"/>
    <mergeCell ref="M40:N40"/>
    <mergeCell ref="O40:P40"/>
    <mergeCell ref="Q42:R42"/>
    <mergeCell ref="S42:T42"/>
    <mergeCell ref="M41:N41"/>
    <mergeCell ref="O41:P41"/>
    <mergeCell ref="Q41:R41"/>
    <mergeCell ref="S41:T41"/>
    <mergeCell ref="E43:F43"/>
    <mergeCell ref="G43:H43"/>
    <mergeCell ref="I43:J43"/>
    <mergeCell ref="K43:L43"/>
    <mergeCell ref="M42:N42"/>
    <mergeCell ref="O42:P42"/>
    <mergeCell ref="I42:J42"/>
    <mergeCell ref="K42:L42"/>
    <mergeCell ref="M44:N44"/>
    <mergeCell ref="O44:P44"/>
    <mergeCell ref="E42:F42"/>
    <mergeCell ref="G42:H42"/>
    <mergeCell ref="K44:L44"/>
    <mergeCell ref="Q44:R44"/>
    <mergeCell ref="S44:T44"/>
    <mergeCell ref="M43:N43"/>
    <mergeCell ref="O43:P43"/>
    <mergeCell ref="Q43:R43"/>
    <mergeCell ref="S43:T43"/>
    <mergeCell ref="M46:N46"/>
    <mergeCell ref="O46:P46"/>
    <mergeCell ref="Q46:R46"/>
    <mergeCell ref="S46:T46"/>
    <mergeCell ref="M45:N45"/>
    <mergeCell ref="O45:P45"/>
    <mergeCell ref="Q45:R45"/>
    <mergeCell ref="S45:T45"/>
    <mergeCell ref="M47:N47"/>
    <mergeCell ref="O47:P47"/>
    <mergeCell ref="Q47:R47"/>
    <mergeCell ref="S47:T47"/>
    <mergeCell ref="E47:F47"/>
    <mergeCell ref="G47:H47"/>
    <mergeCell ref="I47:J47"/>
    <mergeCell ref="K47:L47"/>
    <mergeCell ref="Q49:R49"/>
    <mergeCell ref="S49:T49"/>
    <mergeCell ref="K48:L48"/>
    <mergeCell ref="M48:N48"/>
    <mergeCell ref="O48:P48"/>
    <mergeCell ref="Q48:R48"/>
    <mergeCell ref="S48:T48"/>
    <mergeCell ref="E49:F49"/>
    <mergeCell ref="G49:H49"/>
    <mergeCell ref="I49:J49"/>
    <mergeCell ref="K49:L49"/>
    <mergeCell ref="M49:N49"/>
    <mergeCell ref="O49:P49"/>
    <mergeCell ref="S51:T51"/>
    <mergeCell ref="E51:F51"/>
    <mergeCell ref="G51:H51"/>
    <mergeCell ref="I51:J51"/>
    <mergeCell ref="K51:L51"/>
    <mergeCell ref="M50:N50"/>
    <mergeCell ref="O50:P50"/>
    <mergeCell ref="Q50:R50"/>
    <mergeCell ref="S50:T50"/>
    <mergeCell ref="E50:F50"/>
    <mergeCell ref="M51:N51"/>
    <mergeCell ref="O51:P51"/>
    <mergeCell ref="Q51:R51"/>
    <mergeCell ref="S54:T54"/>
    <mergeCell ref="E54:F54"/>
    <mergeCell ref="G54:H54"/>
    <mergeCell ref="I54:J54"/>
    <mergeCell ref="K54:L54"/>
    <mergeCell ref="M52:N52"/>
    <mergeCell ref="O52:P52"/>
    <mergeCell ref="Q52:R52"/>
    <mergeCell ref="S52:T52"/>
    <mergeCell ref="E52:F52"/>
    <mergeCell ref="M54:N54"/>
    <mergeCell ref="O54:P54"/>
    <mergeCell ref="Q54:R54"/>
    <mergeCell ref="S56:T56"/>
    <mergeCell ref="E56:F56"/>
    <mergeCell ref="G56:H56"/>
    <mergeCell ref="I56:J56"/>
    <mergeCell ref="K56:L56"/>
    <mergeCell ref="M55:N55"/>
    <mergeCell ref="O55:P55"/>
    <mergeCell ref="Q55:R55"/>
    <mergeCell ref="S55:T55"/>
    <mergeCell ref="E55:F55"/>
    <mergeCell ref="M56:N56"/>
    <mergeCell ref="O56:P56"/>
    <mergeCell ref="Q56:R56"/>
    <mergeCell ref="I58:J58"/>
    <mergeCell ref="K58:L58"/>
    <mergeCell ref="M57:N57"/>
    <mergeCell ref="O57:P57"/>
    <mergeCell ref="Q57:R57"/>
    <mergeCell ref="S57:T57"/>
    <mergeCell ref="E57:F57"/>
    <mergeCell ref="M58:N58"/>
    <mergeCell ref="O58:P58"/>
    <mergeCell ref="M60:N60"/>
    <mergeCell ref="O60:P60"/>
    <mergeCell ref="Q60:R60"/>
    <mergeCell ref="Q58:R58"/>
    <mergeCell ref="S60:T60"/>
    <mergeCell ref="M59:N59"/>
    <mergeCell ref="O59:P59"/>
    <mergeCell ref="Q59:R59"/>
    <mergeCell ref="S59:T59"/>
    <mergeCell ref="S58:T58"/>
    <mergeCell ref="M61:N61"/>
    <mergeCell ref="O61:P61"/>
    <mergeCell ref="Q61:R61"/>
    <mergeCell ref="S61:T61"/>
    <mergeCell ref="E61:F61"/>
    <mergeCell ref="G61:H61"/>
    <mergeCell ref="I61:J61"/>
    <mergeCell ref="K61:L61"/>
    <mergeCell ref="M62:N62"/>
    <mergeCell ref="O62:P62"/>
    <mergeCell ref="Q62:R62"/>
    <mergeCell ref="S62:T62"/>
    <mergeCell ref="E62:F62"/>
    <mergeCell ref="G62:H62"/>
    <mergeCell ref="I62:J62"/>
    <mergeCell ref="K62:L62"/>
    <mergeCell ref="M63:N63"/>
    <mergeCell ref="O63:P63"/>
    <mergeCell ref="Q63:R63"/>
    <mergeCell ref="S63:T63"/>
    <mergeCell ref="E63:F63"/>
    <mergeCell ref="G63:H63"/>
    <mergeCell ref="I63:J63"/>
    <mergeCell ref="K63:L63"/>
    <mergeCell ref="M64:N64"/>
    <mergeCell ref="O64:P64"/>
    <mergeCell ref="Q64:R64"/>
    <mergeCell ref="S64:T64"/>
    <mergeCell ref="E64:F64"/>
    <mergeCell ref="G64:H64"/>
    <mergeCell ref="I64:J64"/>
    <mergeCell ref="K64:L64"/>
    <mergeCell ref="M65:N65"/>
    <mergeCell ref="O65:P65"/>
    <mergeCell ref="Q65:R65"/>
    <mergeCell ref="S65:T65"/>
    <mergeCell ref="E65:F65"/>
    <mergeCell ref="G65:H65"/>
    <mergeCell ref="I65:J65"/>
    <mergeCell ref="K65:L65"/>
    <mergeCell ref="M66:N66"/>
    <mergeCell ref="O66:P66"/>
    <mergeCell ref="Q66:R66"/>
    <mergeCell ref="S66:T66"/>
    <mergeCell ref="E66:F66"/>
    <mergeCell ref="G66:H66"/>
    <mergeCell ref="I66:J66"/>
    <mergeCell ref="K66:L66"/>
    <mergeCell ref="M67:N67"/>
    <mergeCell ref="O67:P67"/>
    <mergeCell ref="Q67:R67"/>
    <mergeCell ref="S67:T67"/>
    <mergeCell ref="E67:F67"/>
    <mergeCell ref="G67:H67"/>
    <mergeCell ref="I67:J67"/>
    <mergeCell ref="K67:L67"/>
    <mergeCell ref="M68:N68"/>
    <mergeCell ref="O68:P68"/>
    <mergeCell ref="Q68:R68"/>
    <mergeCell ref="S68:T68"/>
    <mergeCell ref="E68:F68"/>
    <mergeCell ref="G68:H68"/>
    <mergeCell ref="I68:J68"/>
    <mergeCell ref="K68:L68"/>
    <mergeCell ref="M69:N69"/>
    <mergeCell ref="O69:P69"/>
    <mergeCell ref="Q69:R69"/>
    <mergeCell ref="S69:T69"/>
    <mergeCell ref="E69:F69"/>
    <mergeCell ref="G69:H69"/>
    <mergeCell ref="I69:J69"/>
    <mergeCell ref="K69:L69"/>
    <mergeCell ref="M70:N70"/>
    <mergeCell ref="O70:P70"/>
    <mergeCell ref="Q70:R70"/>
    <mergeCell ref="S70:T70"/>
    <mergeCell ref="E70:F70"/>
    <mergeCell ref="G70:H70"/>
    <mergeCell ref="I70:J70"/>
    <mergeCell ref="K70:L70"/>
    <mergeCell ref="M71:N71"/>
    <mergeCell ref="O71:P71"/>
    <mergeCell ref="Q71:R71"/>
    <mergeCell ref="S71:T71"/>
    <mergeCell ref="E71:F71"/>
    <mergeCell ref="G71:H71"/>
    <mergeCell ref="I71:J71"/>
    <mergeCell ref="K71:L71"/>
    <mergeCell ref="M72:N72"/>
    <mergeCell ref="O72:P72"/>
    <mergeCell ref="Q72:R72"/>
    <mergeCell ref="S72:T72"/>
    <mergeCell ref="E72:F72"/>
    <mergeCell ref="G72:H72"/>
    <mergeCell ref="I72:J72"/>
    <mergeCell ref="K72:L72"/>
    <mergeCell ref="M73:N73"/>
    <mergeCell ref="O73:P73"/>
    <mergeCell ref="Q73:R73"/>
    <mergeCell ref="S73:T73"/>
    <mergeCell ref="E73:F73"/>
    <mergeCell ref="G73:H73"/>
    <mergeCell ref="I73:J73"/>
    <mergeCell ref="K73:L73"/>
    <mergeCell ref="M74:N74"/>
    <mergeCell ref="O74:P74"/>
    <mergeCell ref="Q74:R74"/>
    <mergeCell ref="S74:T74"/>
    <mergeCell ref="E74:F74"/>
    <mergeCell ref="G74:H74"/>
    <mergeCell ref="I74:J74"/>
    <mergeCell ref="K74:L74"/>
    <mergeCell ref="G78:H78"/>
    <mergeCell ref="I78:J78"/>
    <mergeCell ref="K78:L78"/>
    <mergeCell ref="M75:N75"/>
    <mergeCell ref="O75:P75"/>
    <mergeCell ref="Q75:R75"/>
    <mergeCell ref="S75:T75"/>
    <mergeCell ref="E75:F75"/>
    <mergeCell ref="G75:H75"/>
    <mergeCell ref="I75:J75"/>
    <mergeCell ref="K75:L75"/>
    <mergeCell ref="M76:N76"/>
    <mergeCell ref="O76:P76"/>
    <mergeCell ref="Q76:R76"/>
    <mergeCell ref="S76:T76"/>
    <mergeCell ref="E76:F76"/>
    <mergeCell ref="G76:H76"/>
    <mergeCell ref="I76:J76"/>
    <mergeCell ref="K76:L76"/>
    <mergeCell ref="W17:X17"/>
    <mergeCell ref="C82:D82"/>
    <mergeCell ref="K82:P82"/>
    <mergeCell ref="K83:P83"/>
    <mergeCell ref="F82:I82"/>
    <mergeCell ref="F83:I83"/>
    <mergeCell ref="C80:D80"/>
    <mergeCell ref="K80:P80"/>
    <mergeCell ref="K81:P81"/>
    <mergeCell ref="F80:I80"/>
    <mergeCell ref="M77:N77"/>
    <mergeCell ref="O77:P77"/>
    <mergeCell ref="Q77:R77"/>
    <mergeCell ref="S77:T77"/>
    <mergeCell ref="E77:F77"/>
    <mergeCell ref="G77:H77"/>
    <mergeCell ref="I77:J77"/>
    <mergeCell ref="K77:L77"/>
    <mergeCell ref="F81:I81"/>
    <mergeCell ref="M78:N78"/>
    <mergeCell ref="O78:P78"/>
    <mergeCell ref="Q78:R78"/>
    <mergeCell ref="S78:T78"/>
    <mergeCell ref="E78:F78"/>
  </mergeCells>
  <phoneticPr fontId="0" type="noConversion"/>
  <conditionalFormatting sqref="W55 W97 W53">
    <cfRule type="expression" dxfId="3" priority="1" stopIfTrue="1">
      <formula>ABS($W$55)&gt;0.9</formula>
    </cfRule>
  </conditionalFormatting>
  <conditionalFormatting sqref="V55 V97 V53">
    <cfRule type="expression" dxfId="2" priority="2" stopIfTrue="1">
      <formula>ABS($V$55)&gt;0.9</formula>
    </cfRule>
  </conditionalFormatting>
  <pageMargins left="0.27559055118110237" right="0.27559055118110237" top="0.27559055118110237" bottom="0.27559055118110237" header="0.23622047244094491" footer="0.23622047244094491"/>
  <pageSetup paperSize="9" scale="95" orientation="portrait" blackAndWhite="1" r:id="rId1"/>
  <headerFooter alignWithMargins="0"/>
  <rowBreaks count="1" manualBreakCount="1">
    <brk id="39" min="2" max="19"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indexed="46"/>
  </sheetPr>
  <dimension ref="A1:D41"/>
  <sheetViews>
    <sheetView workbookViewId="0">
      <selection activeCell="E1" sqref="E1"/>
    </sheetView>
  </sheetViews>
  <sheetFormatPr defaultRowHeight="13.5" x14ac:dyDescent="0.2"/>
  <cols>
    <col min="1" max="1" width="3" style="24" bestFit="1" customWidth="1"/>
    <col min="2" max="2" width="88.42578125" style="24" customWidth="1"/>
    <col min="3" max="4" width="5.5703125" style="24" customWidth="1"/>
    <col min="5" max="16384" width="9.140625" style="24"/>
  </cols>
  <sheetData>
    <row r="1" spans="1:4" s="50" customFormat="1" x14ac:dyDescent="0.2">
      <c r="A1" s="81">
        <f>ROW()</f>
        <v>1</v>
      </c>
      <c r="B1" s="81" t="s">
        <v>238</v>
      </c>
      <c r="C1" s="77">
        <v>1.5</v>
      </c>
      <c r="D1" s="77">
        <v>0.2</v>
      </c>
    </row>
    <row r="2" spans="1:4" s="50" customFormat="1" x14ac:dyDescent="0.2">
      <c r="A2" s="81">
        <f>ROW()</f>
        <v>2</v>
      </c>
      <c r="B2" s="81" t="s">
        <v>239</v>
      </c>
      <c r="C2" s="77">
        <v>1.5</v>
      </c>
      <c r="D2" s="77">
        <v>0.2</v>
      </c>
    </row>
    <row r="3" spans="1:4" s="50" customFormat="1" x14ac:dyDescent="0.2">
      <c r="A3" s="81">
        <f>ROW()</f>
        <v>3</v>
      </c>
      <c r="B3" s="81" t="s">
        <v>240</v>
      </c>
      <c r="C3" s="77">
        <v>1.5</v>
      </c>
      <c r="D3" s="77">
        <v>0.2</v>
      </c>
    </row>
    <row r="4" spans="1:4" s="50" customFormat="1" x14ac:dyDescent="0.2">
      <c r="A4" s="81">
        <f>ROW()</f>
        <v>4</v>
      </c>
      <c r="B4" s="81" t="s">
        <v>241</v>
      </c>
      <c r="C4" s="78">
        <v>1.7</v>
      </c>
      <c r="D4" s="77">
        <v>0.3</v>
      </c>
    </row>
    <row r="5" spans="1:4" s="50" customFormat="1" x14ac:dyDescent="0.2">
      <c r="A5" s="81">
        <f>ROW()</f>
        <v>5</v>
      </c>
      <c r="B5" s="81" t="s">
        <v>242</v>
      </c>
      <c r="C5" s="77">
        <v>1.2</v>
      </c>
      <c r="D5" s="77">
        <v>0.15</v>
      </c>
    </row>
    <row r="6" spans="1:4" s="50" customFormat="1" x14ac:dyDescent="0.2">
      <c r="A6" s="81">
        <f>ROW()</f>
        <v>6</v>
      </c>
      <c r="B6" s="81" t="s">
        <v>244</v>
      </c>
      <c r="C6" s="78">
        <v>1.3</v>
      </c>
      <c r="D6" s="77">
        <v>0.2</v>
      </c>
    </row>
    <row r="7" spans="1:4" s="50" customFormat="1" x14ac:dyDescent="0.2">
      <c r="A7" s="81">
        <f>ROW()</f>
        <v>7</v>
      </c>
      <c r="B7" s="81" t="s">
        <v>243</v>
      </c>
      <c r="C7" s="78">
        <v>1.7</v>
      </c>
      <c r="D7" s="77">
        <v>0.3</v>
      </c>
    </row>
    <row r="8" spans="1:4" x14ac:dyDescent="0.2">
      <c r="A8" s="81">
        <f>ROW()</f>
        <v>8</v>
      </c>
      <c r="B8" s="81" t="s">
        <v>245</v>
      </c>
      <c r="C8" s="77">
        <v>1.3</v>
      </c>
      <c r="D8" s="77">
        <v>0.2</v>
      </c>
    </row>
    <row r="9" spans="1:4" x14ac:dyDescent="0.2">
      <c r="A9" s="81">
        <f>ROW()</f>
        <v>9</v>
      </c>
      <c r="B9" s="81" t="s">
        <v>246</v>
      </c>
      <c r="C9" s="77">
        <v>1.7</v>
      </c>
      <c r="D9" s="77">
        <v>0.3</v>
      </c>
    </row>
    <row r="10" spans="1:4" x14ac:dyDescent="0.2">
      <c r="A10" s="81">
        <f>ROW()</f>
        <v>10</v>
      </c>
      <c r="B10" s="81" t="s">
        <v>247</v>
      </c>
      <c r="C10" s="77">
        <v>1.1000000000000001</v>
      </c>
      <c r="D10" s="77">
        <v>0.15</v>
      </c>
    </row>
    <row r="11" spans="1:4" x14ac:dyDescent="0.2">
      <c r="A11" s="81">
        <f>ROW()</f>
        <v>11</v>
      </c>
      <c r="B11" s="81" t="s">
        <v>248</v>
      </c>
      <c r="C11" s="77">
        <v>1.7</v>
      </c>
      <c r="D11" s="77">
        <v>0.3</v>
      </c>
    </row>
    <row r="12" spans="1:4" x14ac:dyDescent="0.2">
      <c r="A12" s="81">
        <f>ROW()</f>
        <v>12</v>
      </c>
      <c r="B12" s="81" t="s">
        <v>249</v>
      </c>
      <c r="C12" s="77">
        <v>1.4</v>
      </c>
      <c r="D12" s="77">
        <v>0.2</v>
      </c>
    </row>
    <row r="13" spans="1:4" x14ac:dyDescent="0.2">
      <c r="A13" s="81">
        <f>ROW()</f>
        <v>13</v>
      </c>
      <c r="B13" s="81" t="s">
        <v>250</v>
      </c>
      <c r="C13" s="77">
        <v>1.2</v>
      </c>
      <c r="D13" s="77">
        <v>0.15</v>
      </c>
    </row>
    <row r="14" spans="1:4" x14ac:dyDescent="0.2">
      <c r="A14" s="81">
        <f>ROW()</f>
        <v>14</v>
      </c>
      <c r="B14" s="81" t="s">
        <v>251</v>
      </c>
      <c r="C14" s="77">
        <v>1.3</v>
      </c>
      <c r="D14" s="77">
        <v>0.2</v>
      </c>
    </row>
    <row r="15" spans="1:4" x14ac:dyDescent="0.2">
      <c r="A15" s="81">
        <f>ROW()</f>
        <v>15</v>
      </c>
      <c r="B15" s="81" t="s">
        <v>252</v>
      </c>
      <c r="C15" s="77">
        <v>1.2</v>
      </c>
      <c r="D15" s="77">
        <v>0.15</v>
      </c>
    </row>
    <row r="16" spans="1:4" x14ac:dyDescent="0.2">
      <c r="A16" s="81">
        <f>ROW()</f>
        <v>16</v>
      </c>
      <c r="B16" s="81" t="s">
        <v>253</v>
      </c>
      <c r="C16" s="77">
        <v>1.3</v>
      </c>
      <c r="D16" s="77">
        <v>0.2</v>
      </c>
    </row>
    <row r="17" spans="1:4" x14ac:dyDescent="0.2">
      <c r="A17" s="81">
        <f>ROW()</f>
        <v>17</v>
      </c>
      <c r="B17" s="81" t="s">
        <v>254</v>
      </c>
      <c r="C17" s="78">
        <v>1.3</v>
      </c>
      <c r="D17" s="77">
        <v>0.2</v>
      </c>
    </row>
    <row r="18" spans="1:4" x14ac:dyDescent="0.2">
      <c r="A18" s="81">
        <f>ROW()</f>
        <v>18</v>
      </c>
      <c r="B18" s="81" t="s">
        <v>255</v>
      </c>
      <c r="C18" s="77">
        <v>1.6</v>
      </c>
      <c r="D18" s="77">
        <v>0.1</v>
      </c>
    </row>
    <row r="19" spans="1:4" x14ac:dyDescent="0.2">
      <c r="A19" s="81">
        <f>ROW()</f>
        <v>19</v>
      </c>
      <c r="B19" s="81" t="s">
        <v>256</v>
      </c>
      <c r="C19" s="77">
        <v>1.3</v>
      </c>
      <c r="D19" s="77">
        <v>0.2</v>
      </c>
    </row>
    <row r="20" spans="1:4" x14ac:dyDescent="0.2">
      <c r="A20" s="81">
        <f>ROW()</f>
        <v>20</v>
      </c>
      <c r="B20" s="81" t="s">
        <v>257</v>
      </c>
      <c r="C20" s="77">
        <v>1.7</v>
      </c>
      <c r="D20" s="77">
        <v>0.3</v>
      </c>
    </row>
    <row r="21" spans="1:4" x14ac:dyDescent="0.2">
      <c r="A21" s="81">
        <f>ROW()</f>
        <v>21</v>
      </c>
      <c r="B21" s="81" t="s">
        <v>258</v>
      </c>
      <c r="C21" s="77">
        <v>1.1000000000000001</v>
      </c>
      <c r="D21" s="77">
        <v>0.25</v>
      </c>
    </row>
    <row r="22" spans="1:4" x14ac:dyDescent="0.2">
      <c r="A22" s="81">
        <f>ROW()</f>
        <v>22</v>
      </c>
      <c r="B22" s="81" t="s">
        <v>259</v>
      </c>
      <c r="C22" s="77">
        <v>1.01</v>
      </c>
      <c r="D22" s="77">
        <v>0.3</v>
      </c>
    </row>
    <row r="23" spans="1:4" x14ac:dyDescent="0.2">
      <c r="A23" s="81">
        <f>ROW()</f>
        <v>23</v>
      </c>
      <c r="B23" s="81" t="s">
        <v>260</v>
      </c>
      <c r="C23" s="77">
        <v>1.1000000000000001</v>
      </c>
      <c r="D23" s="77">
        <v>0.1</v>
      </c>
    </row>
    <row r="24" spans="1:4" x14ac:dyDescent="0.2">
      <c r="A24" s="81">
        <f>ROW()</f>
        <v>24</v>
      </c>
      <c r="B24" s="81" t="s">
        <v>261</v>
      </c>
      <c r="C24" s="77">
        <v>1.1000000000000001</v>
      </c>
      <c r="D24" s="77">
        <v>0.1</v>
      </c>
    </row>
    <row r="25" spans="1:4" x14ac:dyDescent="0.2">
      <c r="A25" s="81">
        <f>ROW()</f>
        <v>25</v>
      </c>
      <c r="B25" s="81" t="s">
        <v>262</v>
      </c>
      <c r="C25" s="77">
        <v>1.2</v>
      </c>
      <c r="D25" s="77">
        <v>0.15</v>
      </c>
    </row>
    <row r="26" spans="1:4" ht="27" x14ac:dyDescent="0.2">
      <c r="A26" s="81">
        <f>ROW()</f>
        <v>26</v>
      </c>
      <c r="B26" s="82" t="s">
        <v>263</v>
      </c>
      <c r="C26" s="79">
        <v>1</v>
      </c>
      <c r="D26" s="77">
        <v>0.1</v>
      </c>
    </row>
    <row r="27" spans="1:4" x14ac:dyDescent="0.2">
      <c r="A27" s="81">
        <f>ROW()</f>
        <v>27</v>
      </c>
      <c r="B27" s="81" t="s">
        <v>264</v>
      </c>
      <c r="C27" s="77">
        <v>1.1000000000000001</v>
      </c>
      <c r="D27" s="77">
        <v>0.1</v>
      </c>
    </row>
    <row r="28" spans="1:4" x14ac:dyDescent="0.2">
      <c r="A28" s="81">
        <f>ROW()</f>
        <v>28</v>
      </c>
      <c r="B28" s="81" t="s">
        <v>265</v>
      </c>
      <c r="C28" s="80">
        <v>1</v>
      </c>
      <c r="D28" s="77">
        <v>0.1</v>
      </c>
    </row>
    <row r="29" spans="1:4" x14ac:dyDescent="0.2">
      <c r="A29" s="81">
        <f>ROW()</f>
        <v>29</v>
      </c>
      <c r="B29" s="81" t="s">
        <v>266</v>
      </c>
      <c r="C29" s="77">
        <v>1.1499999999999999</v>
      </c>
      <c r="D29" s="77">
        <v>0.15</v>
      </c>
    </row>
    <row r="30" spans="1:4" x14ac:dyDescent="0.2">
      <c r="A30" s="81">
        <f>ROW()</f>
        <v>30</v>
      </c>
      <c r="B30" s="81" t="s">
        <v>267</v>
      </c>
      <c r="C30" s="79">
        <v>1</v>
      </c>
      <c r="D30" s="77">
        <v>0.05</v>
      </c>
    </row>
    <row r="31" spans="1:4" x14ac:dyDescent="0.2">
      <c r="A31" s="81">
        <f>ROW()</f>
        <v>31</v>
      </c>
      <c r="B31" s="81" t="s">
        <v>268</v>
      </c>
      <c r="C31" s="78">
        <v>1.1000000000000001</v>
      </c>
      <c r="D31" s="77">
        <v>0.15</v>
      </c>
    </row>
    <row r="32" spans="1:4" x14ac:dyDescent="0.2">
      <c r="A32" s="81">
        <f>ROW()</f>
        <v>32</v>
      </c>
      <c r="B32" s="81" t="s">
        <v>276</v>
      </c>
      <c r="C32" s="77">
        <v>1.1000000000000001</v>
      </c>
      <c r="D32" s="77">
        <v>0.1</v>
      </c>
    </row>
    <row r="33" spans="1:4" x14ac:dyDescent="0.2">
      <c r="A33" s="81">
        <f>ROW()</f>
        <v>33</v>
      </c>
      <c r="B33" s="81" t="s">
        <v>275</v>
      </c>
      <c r="C33" s="77">
        <v>1.1000000000000001</v>
      </c>
      <c r="D33" s="77">
        <v>0.15</v>
      </c>
    </row>
    <row r="34" spans="1:4" x14ac:dyDescent="0.2">
      <c r="A34" s="81">
        <f>ROW()</f>
        <v>34</v>
      </c>
      <c r="B34" s="81" t="s">
        <v>274</v>
      </c>
      <c r="C34" s="77">
        <v>1.3</v>
      </c>
      <c r="D34" s="77">
        <v>0.2</v>
      </c>
    </row>
    <row r="35" spans="1:4" x14ac:dyDescent="0.2">
      <c r="A35" s="81">
        <f>ROW()</f>
        <v>35</v>
      </c>
      <c r="B35" s="81" t="s">
        <v>273</v>
      </c>
      <c r="C35" s="77">
        <v>1.1499999999999999</v>
      </c>
      <c r="D35" s="77">
        <v>0.2</v>
      </c>
    </row>
    <row r="36" spans="1:4" x14ac:dyDescent="0.2">
      <c r="A36" s="81">
        <f>ROW()</f>
        <v>36</v>
      </c>
      <c r="B36" s="81" t="s">
        <v>277</v>
      </c>
      <c r="C36" s="80">
        <v>1</v>
      </c>
      <c r="D36" s="77">
        <v>0.05</v>
      </c>
    </row>
    <row r="37" spans="1:4" x14ac:dyDescent="0.2">
      <c r="A37" s="81">
        <f>ROW()</f>
        <v>37</v>
      </c>
      <c r="B37" s="81" t="s">
        <v>278</v>
      </c>
      <c r="C37" s="77">
        <v>1.2</v>
      </c>
      <c r="D37" s="77">
        <v>0.15</v>
      </c>
    </row>
    <row r="38" spans="1:4" x14ac:dyDescent="0.2">
      <c r="A38" s="81">
        <f>ROW()</f>
        <v>38</v>
      </c>
      <c r="B38" s="82" t="s">
        <v>269</v>
      </c>
      <c r="C38" s="78">
        <v>1.1000000000000001</v>
      </c>
      <c r="D38" s="77">
        <v>0.1</v>
      </c>
    </row>
    <row r="39" spans="1:4" x14ac:dyDescent="0.2">
      <c r="A39" s="81">
        <f>ROW()</f>
        <v>39</v>
      </c>
      <c r="B39" s="83" t="s">
        <v>270</v>
      </c>
      <c r="C39" s="77">
        <v>1.3</v>
      </c>
      <c r="D39" s="77">
        <v>0.2</v>
      </c>
    </row>
    <row r="40" spans="1:4" x14ac:dyDescent="0.2">
      <c r="A40" s="81">
        <f>ROW()</f>
        <v>40</v>
      </c>
      <c r="B40" s="82" t="s">
        <v>271</v>
      </c>
      <c r="C40" s="78">
        <v>1.1000000000000001</v>
      </c>
      <c r="D40" s="77">
        <v>0.1</v>
      </c>
    </row>
    <row r="41" spans="1:4" x14ac:dyDescent="0.2">
      <c r="A41" s="81">
        <f>ROW()</f>
        <v>41</v>
      </c>
      <c r="B41" s="84" t="s">
        <v>272</v>
      </c>
      <c r="C41" s="77">
        <v>1.5</v>
      </c>
      <c r="D41" s="77">
        <v>0.2</v>
      </c>
    </row>
  </sheetData>
  <phoneticPr fontId="0" type="noConversion"/>
  <pageMargins left="0.31496062992125984" right="0.31496062992125984" top="0.31496062992125984" bottom="0.31496062992125984" header="0.27559055118110237" footer="0.27559055118110237"/>
  <pageSetup paperSize="9" scale="97"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5"/>
  <sheetViews>
    <sheetView topLeftCell="B28" workbookViewId="0">
      <selection activeCell="X11" sqref="X11"/>
    </sheetView>
  </sheetViews>
  <sheetFormatPr defaultRowHeight="15" x14ac:dyDescent="0.25"/>
  <cols>
    <col min="1" max="1" width="0.85546875" style="1" hidden="1" customWidth="1"/>
    <col min="2" max="2" width="0.85546875" style="1" customWidth="1"/>
    <col min="3" max="4" width="9.140625" style="1"/>
    <col min="5" max="5" width="15.42578125" style="1" customWidth="1"/>
    <col min="6" max="6" width="7.140625" style="1" customWidth="1"/>
    <col min="7" max="7" width="4.28515625" style="1" customWidth="1"/>
    <col min="8" max="8" width="2.7109375" style="1" customWidth="1"/>
    <col min="9" max="9" width="6.85546875" style="1" customWidth="1"/>
    <col min="10" max="10" width="3.7109375" style="1" customWidth="1"/>
    <col min="11" max="11" width="2.140625" style="1" customWidth="1"/>
    <col min="12" max="12" width="6.28515625" style="1" customWidth="1"/>
    <col min="13" max="13" width="2.140625" style="1" customWidth="1"/>
    <col min="14" max="14" width="1" style="1" customWidth="1"/>
    <col min="15" max="15" width="3.7109375" style="1" customWidth="1"/>
    <col min="16" max="16" width="4.85546875" style="1" customWidth="1"/>
    <col min="17" max="17" width="4.28515625" style="1" customWidth="1"/>
    <col min="18" max="18" width="2.5703125" style="1" customWidth="1"/>
    <col min="19" max="20" width="1.42578125" style="1" customWidth="1"/>
    <col min="21" max="21" width="1.28515625" style="1" customWidth="1"/>
    <col min="22" max="23" width="10" style="1" customWidth="1"/>
    <col min="24" max="16384" width="9.140625" style="1"/>
  </cols>
  <sheetData>
    <row r="1" spans="2:20" ht="6" hidden="1" customHeight="1" x14ac:dyDescent="0.25"/>
    <row r="2" spans="2:20" x14ac:dyDescent="0.25">
      <c r="B2" s="2"/>
      <c r="C2" s="2"/>
      <c r="D2" s="2"/>
      <c r="E2" s="2"/>
      <c r="F2" s="2"/>
      <c r="G2" s="2"/>
      <c r="H2" s="2"/>
      <c r="I2" s="2"/>
      <c r="J2" s="2"/>
      <c r="K2" s="2"/>
      <c r="L2" s="2"/>
      <c r="M2" s="2"/>
      <c r="N2" s="2"/>
      <c r="O2" s="2"/>
      <c r="P2" s="2"/>
      <c r="Q2" s="2"/>
      <c r="R2" s="2"/>
      <c r="S2" s="2"/>
      <c r="T2" s="2"/>
    </row>
    <row r="3" spans="2:20" x14ac:dyDescent="0.25">
      <c r="B3" s="2"/>
      <c r="C3" s="3"/>
      <c r="D3" s="3"/>
      <c r="E3" s="3"/>
      <c r="F3" s="3"/>
      <c r="G3" s="3"/>
      <c r="H3" s="2"/>
      <c r="I3" s="2"/>
      <c r="J3" s="2"/>
      <c r="K3" s="2"/>
      <c r="L3" s="2"/>
      <c r="M3" s="2"/>
      <c r="N3" s="76"/>
      <c r="O3" s="247" t="s">
        <v>234</v>
      </c>
      <c r="P3" s="247"/>
      <c r="Q3" s="247"/>
      <c r="R3" s="247"/>
      <c r="S3" s="247"/>
      <c r="T3" s="2"/>
    </row>
    <row r="4" spans="2:20" x14ac:dyDescent="0.25">
      <c r="B4" s="2"/>
      <c r="C4" s="2"/>
      <c r="D4" s="2"/>
      <c r="E4" s="2"/>
      <c r="F4" s="2"/>
      <c r="G4" s="2"/>
      <c r="H4" s="2"/>
      <c r="I4" s="2"/>
      <c r="J4" s="2"/>
      <c r="K4" s="2"/>
      <c r="L4" s="2"/>
      <c r="M4" s="2"/>
      <c r="N4" s="2"/>
      <c r="O4" s="2"/>
      <c r="P4" s="2"/>
      <c r="Q4" s="2"/>
      <c r="R4" s="2"/>
      <c r="S4" s="2"/>
      <c r="T4" s="2"/>
    </row>
    <row r="5" spans="2:20" x14ac:dyDescent="0.25">
      <c r="B5" s="2"/>
      <c r="C5" s="2"/>
      <c r="D5" s="75"/>
      <c r="E5" s="75"/>
      <c r="F5" s="264" t="s">
        <v>231</v>
      </c>
      <c r="G5" s="264"/>
      <c r="H5" s="264"/>
      <c r="I5" s="264"/>
      <c r="J5" s="264"/>
      <c r="K5" s="264"/>
      <c r="L5" s="264"/>
      <c r="M5" s="75"/>
      <c r="N5" s="75"/>
      <c r="O5" s="75"/>
      <c r="P5" s="75"/>
      <c r="Q5" s="75"/>
      <c r="R5" s="75"/>
      <c r="S5" s="75"/>
      <c r="T5" s="2"/>
    </row>
    <row r="6" spans="2:20" x14ac:dyDescent="0.25">
      <c r="B6" s="2"/>
      <c r="C6" s="264" t="s">
        <v>232</v>
      </c>
      <c r="D6" s="264"/>
      <c r="E6" s="264"/>
      <c r="F6" s="264"/>
      <c r="G6" s="264"/>
      <c r="H6" s="264"/>
      <c r="I6" s="264"/>
      <c r="J6" s="264"/>
      <c r="K6" s="264"/>
      <c r="L6" s="264"/>
      <c r="M6" s="264"/>
      <c r="N6" s="264"/>
      <c r="O6" s="264"/>
      <c r="P6" s="264"/>
      <c r="Q6" s="264"/>
      <c r="R6" s="264"/>
      <c r="S6" s="264"/>
      <c r="T6" s="2"/>
    </row>
    <row r="7" spans="2:20" s="24" customFormat="1" ht="15" customHeight="1" x14ac:dyDescent="0.2">
      <c r="B7" s="25"/>
      <c r="C7" s="89"/>
      <c r="D7" s="89"/>
      <c r="E7" s="90" t="s">
        <v>86</v>
      </c>
      <c r="F7" s="356" t="s">
        <v>355</v>
      </c>
      <c r="G7" s="356"/>
      <c r="H7" s="356"/>
      <c r="I7" s="356"/>
      <c r="J7" s="356"/>
      <c r="K7" s="356"/>
      <c r="L7" s="356"/>
      <c r="M7" s="356"/>
      <c r="N7" s="356"/>
      <c r="O7" s="356"/>
      <c r="P7" s="356"/>
      <c r="Q7" s="356"/>
      <c r="R7" s="89"/>
      <c r="S7" s="89"/>
      <c r="T7" s="25"/>
    </row>
    <row r="8" spans="2:20" x14ac:dyDescent="0.25">
      <c r="B8" s="2"/>
      <c r="C8" s="91"/>
      <c r="D8" s="91"/>
      <c r="E8" s="91"/>
      <c r="F8" s="91"/>
      <c r="G8" s="91"/>
      <c r="H8" s="91"/>
      <c r="I8" s="91"/>
      <c r="J8" s="2"/>
      <c r="K8" s="2"/>
      <c r="L8" s="2"/>
      <c r="M8" s="2"/>
      <c r="N8" s="2"/>
      <c r="O8" s="2"/>
      <c r="P8" s="2"/>
      <c r="Q8" s="2"/>
      <c r="R8" s="2"/>
      <c r="S8" s="2"/>
      <c r="T8" s="2"/>
    </row>
    <row r="9" spans="2:20" x14ac:dyDescent="0.25">
      <c r="B9" s="2"/>
      <c r="C9" s="408" t="s">
        <v>1</v>
      </c>
      <c r="D9" s="409"/>
      <c r="E9" s="410"/>
      <c r="F9" s="408" t="str">
        <f>IF('[1]приложение 1'!F8=0," ",'[1]приложение 1'!F8)</f>
        <v>ОАО "Строительное Управление-187"</v>
      </c>
      <c r="G9" s="409"/>
      <c r="H9" s="409"/>
      <c r="I9" s="409"/>
      <c r="J9" s="409"/>
      <c r="K9" s="409"/>
      <c r="L9" s="409"/>
      <c r="M9" s="409"/>
      <c r="N9" s="409"/>
      <c r="O9" s="409"/>
      <c r="P9" s="409"/>
      <c r="Q9" s="409"/>
      <c r="R9" s="409"/>
      <c r="S9" s="410"/>
      <c r="T9" s="2"/>
    </row>
    <row r="10" spans="2:20" s="71" customFormat="1" x14ac:dyDescent="0.25">
      <c r="B10" s="72"/>
      <c r="C10" s="408" t="s">
        <v>2</v>
      </c>
      <c r="D10" s="409"/>
      <c r="E10" s="410"/>
      <c r="F10" s="408">
        <f>IF('[1]приложение 1'!F9=0," ",'[1]приложение 1'!F9)</f>
        <v>500041259</v>
      </c>
      <c r="G10" s="409"/>
      <c r="H10" s="409"/>
      <c r="I10" s="409"/>
      <c r="J10" s="409"/>
      <c r="K10" s="409"/>
      <c r="L10" s="409"/>
      <c r="M10" s="409"/>
      <c r="N10" s="409"/>
      <c r="O10" s="409"/>
      <c r="P10" s="409"/>
      <c r="Q10" s="409"/>
      <c r="R10" s="409"/>
      <c r="S10" s="410"/>
      <c r="T10" s="72"/>
    </row>
    <row r="11" spans="2:20" s="71" customFormat="1" x14ac:dyDescent="0.25">
      <c r="B11" s="72"/>
      <c r="C11" s="408" t="s">
        <v>3</v>
      </c>
      <c r="D11" s="409"/>
      <c r="E11" s="410"/>
      <c r="F11" s="408" t="str">
        <f>IF('[1]приложение 1'!F10=0," ",'[1]приложение 1'!F10)</f>
        <v>Строительство</v>
      </c>
      <c r="G11" s="409"/>
      <c r="H11" s="409"/>
      <c r="I11" s="409"/>
      <c r="J11" s="409"/>
      <c r="K11" s="409"/>
      <c r="L11" s="409"/>
      <c r="M11" s="409"/>
      <c r="N11" s="409"/>
      <c r="O11" s="409"/>
      <c r="P11" s="409"/>
      <c r="Q11" s="409"/>
      <c r="R11" s="409"/>
      <c r="S11" s="410"/>
      <c r="T11" s="72"/>
    </row>
    <row r="12" spans="2:20" s="71" customFormat="1" x14ac:dyDescent="0.25">
      <c r="B12" s="72"/>
      <c r="C12" s="408" t="s">
        <v>4</v>
      </c>
      <c r="D12" s="409"/>
      <c r="E12" s="410"/>
      <c r="F12" s="408" t="str">
        <f>IF('[1]приложение 1'!F11=0," ",'[1]приложение 1'!F11)</f>
        <v>Акционерная</v>
      </c>
      <c r="G12" s="409"/>
      <c r="H12" s="409"/>
      <c r="I12" s="409"/>
      <c r="J12" s="409"/>
      <c r="K12" s="409"/>
      <c r="L12" s="409"/>
      <c r="M12" s="409"/>
      <c r="N12" s="409"/>
      <c r="O12" s="409"/>
      <c r="P12" s="409"/>
      <c r="Q12" s="409"/>
      <c r="R12" s="409"/>
      <c r="S12" s="410"/>
      <c r="T12" s="72"/>
    </row>
    <row r="13" spans="2:20" s="71" customFormat="1" x14ac:dyDescent="0.25">
      <c r="B13" s="72"/>
      <c r="C13" s="408" t="s">
        <v>5</v>
      </c>
      <c r="D13" s="409"/>
      <c r="E13" s="410"/>
      <c r="F13" s="408" t="str">
        <f>IF('[1]приложение 1'!F12=0," ",'[1]приложение 1'!F12)</f>
        <v>Слонимский РИК</v>
      </c>
      <c r="G13" s="409"/>
      <c r="H13" s="409"/>
      <c r="I13" s="409"/>
      <c r="J13" s="409"/>
      <c r="K13" s="409"/>
      <c r="L13" s="409"/>
      <c r="M13" s="409"/>
      <c r="N13" s="409"/>
      <c r="O13" s="409"/>
      <c r="P13" s="409"/>
      <c r="Q13" s="409"/>
      <c r="R13" s="409"/>
      <c r="S13" s="410"/>
      <c r="T13" s="72"/>
    </row>
    <row r="14" spans="2:20" s="71" customFormat="1" x14ac:dyDescent="0.25">
      <c r="B14" s="72"/>
      <c r="C14" s="408" t="s">
        <v>6</v>
      </c>
      <c r="D14" s="409"/>
      <c r="E14" s="410"/>
      <c r="F14" s="408" t="str">
        <f>IF('[1]приложение 1'!F13=0," ",'[1]приложение 1'!F13)</f>
        <v>миллионов рублей</v>
      </c>
      <c r="G14" s="409"/>
      <c r="H14" s="409"/>
      <c r="I14" s="409"/>
      <c r="J14" s="409"/>
      <c r="K14" s="409"/>
      <c r="L14" s="409"/>
      <c r="M14" s="409"/>
      <c r="N14" s="409"/>
      <c r="O14" s="409"/>
      <c r="P14" s="409"/>
      <c r="Q14" s="409"/>
      <c r="R14" s="409"/>
      <c r="S14" s="410"/>
      <c r="T14" s="72"/>
    </row>
    <row r="15" spans="2:20" s="71" customFormat="1" x14ac:dyDescent="0.25">
      <c r="B15" s="72"/>
      <c r="C15" s="408" t="s">
        <v>7</v>
      </c>
      <c r="D15" s="409"/>
      <c r="E15" s="410"/>
      <c r="F15" s="408" t="str">
        <f>IF('[1]приложение 1'!F14=0," ",'[1]приложение 1'!F14)</f>
        <v>г.Слоним,ул.Торговая,2</v>
      </c>
      <c r="G15" s="409"/>
      <c r="H15" s="409"/>
      <c r="I15" s="409"/>
      <c r="J15" s="409"/>
      <c r="K15" s="409"/>
      <c r="L15" s="409"/>
      <c r="M15" s="409"/>
      <c r="N15" s="409"/>
      <c r="O15" s="409"/>
      <c r="P15" s="409"/>
      <c r="Q15" s="409"/>
      <c r="R15" s="409"/>
      <c r="S15" s="410"/>
      <c r="T15" s="72"/>
    </row>
    <row r="16" spans="2:20" s="71" customFormat="1" x14ac:dyDescent="0.25">
      <c r="B16" s="72"/>
      <c r="C16" s="70"/>
      <c r="D16" s="70"/>
      <c r="E16" s="70"/>
      <c r="F16" s="70"/>
      <c r="G16" s="70"/>
      <c r="H16" s="70"/>
      <c r="I16" s="70"/>
      <c r="J16" s="72"/>
      <c r="K16" s="72"/>
      <c r="L16" s="72"/>
      <c r="M16" s="72"/>
      <c r="N16" s="72"/>
      <c r="O16" s="72"/>
      <c r="P16" s="72"/>
      <c r="Q16" s="72"/>
      <c r="R16" s="72"/>
      <c r="S16" s="72"/>
      <c r="T16" s="72"/>
    </row>
    <row r="17" spans="2:23" ht="15" customHeight="1" x14ac:dyDescent="0.25">
      <c r="B17" s="2"/>
      <c r="C17" s="411" t="s">
        <v>87</v>
      </c>
      <c r="D17" s="412"/>
      <c r="E17" s="412"/>
      <c r="F17" s="412"/>
      <c r="G17" s="413"/>
      <c r="H17" s="417" t="s">
        <v>12</v>
      </c>
      <c r="I17" s="418"/>
      <c r="J17" s="357" t="s">
        <v>356</v>
      </c>
      <c r="K17" s="358"/>
      <c r="L17" s="358"/>
      <c r="M17" s="358"/>
      <c r="N17" s="359"/>
      <c r="O17" s="357" t="s">
        <v>357</v>
      </c>
      <c r="P17" s="358"/>
      <c r="Q17" s="358"/>
      <c r="R17" s="358"/>
      <c r="S17" s="359"/>
      <c r="T17" s="2"/>
    </row>
    <row r="18" spans="2:23" ht="15" customHeight="1" x14ac:dyDescent="0.25">
      <c r="B18" s="2"/>
      <c r="C18" s="414"/>
      <c r="D18" s="415"/>
      <c r="E18" s="415"/>
      <c r="F18" s="415"/>
      <c r="G18" s="416"/>
      <c r="H18" s="419"/>
      <c r="I18" s="420"/>
      <c r="J18" s="360"/>
      <c r="K18" s="361"/>
      <c r="L18" s="361"/>
      <c r="M18" s="361"/>
      <c r="N18" s="362"/>
      <c r="O18" s="360"/>
      <c r="P18" s="361"/>
      <c r="Q18" s="361"/>
      <c r="R18" s="361"/>
      <c r="S18" s="362"/>
      <c r="T18" s="2"/>
    </row>
    <row r="19" spans="2:23" x14ac:dyDescent="0.25">
      <c r="B19" s="2"/>
      <c r="C19" s="401">
        <v>1</v>
      </c>
      <c r="D19" s="402"/>
      <c r="E19" s="402"/>
      <c r="F19" s="402"/>
      <c r="G19" s="403"/>
      <c r="H19" s="404">
        <v>2</v>
      </c>
      <c r="I19" s="405"/>
      <c r="J19" s="401">
        <v>3</v>
      </c>
      <c r="K19" s="402"/>
      <c r="L19" s="402"/>
      <c r="M19" s="402"/>
      <c r="N19" s="403"/>
      <c r="O19" s="401">
        <v>4</v>
      </c>
      <c r="P19" s="402">
        <v>4</v>
      </c>
      <c r="Q19" s="402"/>
      <c r="R19" s="402"/>
      <c r="S19" s="403"/>
      <c r="T19" s="2"/>
    </row>
    <row r="20" spans="2:23" ht="15" customHeight="1" x14ac:dyDescent="0.25">
      <c r="B20" s="2"/>
      <c r="C20" s="211" t="s">
        <v>233</v>
      </c>
      <c r="D20" s="212"/>
      <c r="E20" s="212"/>
      <c r="F20" s="212"/>
      <c r="G20" s="212"/>
      <c r="H20" s="138"/>
      <c r="I20" s="138"/>
      <c r="J20" s="406"/>
      <c r="K20" s="406"/>
      <c r="L20" s="406"/>
      <c r="M20" s="406"/>
      <c r="N20" s="406"/>
      <c r="O20" s="406"/>
      <c r="P20" s="406"/>
      <c r="Q20" s="406"/>
      <c r="R20" s="406"/>
      <c r="S20" s="407"/>
      <c r="T20" s="2"/>
    </row>
    <row r="21" spans="2:23" x14ac:dyDescent="0.25">
      <c r="B21" s="2"/>
      <c r="C21" s="395" t="s">
        <v>292</v>
      </c>
      <c r="D21" s="396"/>
      <c r="E21" s="396"/>
      <c r="F21" s="396"/>
      <c r="G21" s="397"/>
      <c r="H21" s="379" t="s">
        <v>92</v>
      </c>
      <c r="I21" s="380"/>
      <c r="J21" s="398">
        <v>717</v>
      </c>
      <c r="K21" s="399"/>
      <c r="L21" s="399"/>
      <c r="M21" s="399"/>
      <c r="N21" s="400"/>
      <c r="O21" s="398">
        <v>543.98</v>
      </c>
      <c r="P21" s="399"/>
      <c r="Q21" s="399"/>
      <c r="R21" s="399"/>
      <c r="S21" s="400"/>
      <c r="T21" s="2"/>
      <c r="V21" s="324" t="s">
        <v>153</v>
      </c>
      <c r="W21" s="325"/>
    </row>
    <row r="22" spans="2:23" x14ac:dyDescent="0.25">
      <c r="B22" s="2"/>
      <c r="C22" s="377" t="s">
        <v>210</v>
      </c>
      <c r="D22" s="378"/>
      <c r="E22" s="378"/>
      <c r="F22" s="378"/>
      <c r="G22" s="393"/>
      <c r="H22" s="379"/>
      <c r="I22" s="380"/>
      <c r="J22" s="394"/>
      <c r="K22" s="381"/>
      <c r="L22" s="381"/>
      <c r="M22" s="381"/>
      <c r="N22" s="382"/>
      <c r="O22" s="381"/>
      <c r="P22" s="381"/>
      <c r="Q22" s="381"/>
      <c r="R22" s="381"/>
      <c r="S22" s="382"/>
      <c r="T22" s="2"/>
    </row>
    <row r="23" spans="2:23" ht="30" customHeight="1" x14ac:dyDescent="0.25">
      <c r="B23" s="2"/>
      <c r="C23" s="363" t="s">
        <v>293</v>
      </c>
      <c r="D23" s="364"/>
      <c r="E23" s="364"/>
      <c r="F23" s="364"/>
      <c r="G23" s="365"/>
      <c r="H23" s="375" t="s">
        <v>294</v>
      </c>
      <c r="I23" s="376"/>
      <c r="J23" s="371">
        <v>708</v>
      </c>
      <c r="K23" s="369"/>
      <c r="L23" s="369"/>
      <c r="M23" s="369"/>
      <c r="N23" s="370"/>
      <c r="O23" s="371">
        <v>535.58000000000004</v>
      </c>
      <c r="P23" s="369"/>
      <c r="Q23" s="369"/>
      <c r="R23" s="369"/>
      <c r="S23" s="370"/>
      <c r="T23" s="2"/>
    </row>
    <row r="24" spans="2:23" x14ac:dyDescent="0.25">
      <c r="B24" s="2"/>
      <c r="C24" s="363" t="s">
        <v>295</v>
      </c>
      <c r="D24" s="364"/>
      <c r="E24" s="364"/>
      <c r="F24" s="364"/>
      <c r="G24" s="365"/>
      <c r="H24" s="375" t="s">
        <v>296</v>
      </c>
      <c r="I24" s="376"/>
      <c r="J24" s="368" t="s">
        <v>133</v>
      </c>
      <c r="K24" s="369"/>
      <c r="L24" s="369"/>
      <c r="M24" s="369"/>
      <c r="N24" s="370"/>
      <c r="O24" s="371"/>
      <c r="P24" s="369"/>
      <c r="Q24" s="369"/>
      <c r="R24" s="369"/>
      <c r="S24" s="370"/>
      <c r="T24" s="2"/>
    </row>
    <row r="25" spans="2:23" x14ac:dyDescent="0.25">
      <c r="B25" s="2"/>
      <c r="C25" s="363" t="s">
        <v>297</v>
      </c>
      <c r="D25" s="364"/>
      <c r="E25" s="364"/>
      <c r="F25" s="364"/>
      <c r="G25" s="365"/>
      <c r="H25" s="366" t="s">
        <v>298</v>
      </c>
      <c r="I25" s="367"/>
      <c r="J25" s="368" t="s">
        <v>133</v>
      </c>
      <c r="K25" s="369"/>
      <c r="L25" s="369"/>
      <c r="M25" s="369"/>
      <c r="N25" s="370"/>
      <c r="O25" s="371">
        <v>0</v>
      </c>
      <c r="P25" s="369"/>
      <c r="Q25" s="369"/>
      <c r="R25" s="369"/>
      <c r="S25" s="370"/>
      <c r="T25" s="2"/>
    </row>
    <row r="26" spans="2:23" x14ac:dyDescent="0.25">
      <c r="B26" s="2"/>
      <c r="C26" s="363" t="s">
        <v>235</v>
      </c>
      <c r="D26" s="364"/>
      <c r="E26" s="364"/>
      <c r="F26" s="364"/>
      <c r="G26" s="365"/>
      <c r="H26" s="366" t="s">
        <v>299</v>
      </c>
      <c r="I26" s="367"/>
      <c r="J26" s="371">
        <v>9</v>
      </c>
      <c r="K26" s="369"/>
      <c r="L26" s="369"/>
      <c r="M26" s="369"/>
      <c r="N26" s="370"/>
      <c r="O26" s="371">
        <v>8.4</v>
      </c>
      <c r="P26" s="369"/>
      <c r="Q26" s="369"/>
      <c r="R26" s="369"/>
      <c r="S26" s="370"/>
      <c r="T26" s="2"/>
    </row>
    <row r="27" spans="2:23" x14ac:dyDescent="0.25">
      <c r="B27" s="2"/>
      <c r="C27" s="363" t="s">
        <v>300</v>
      </c>
      <c r="D27" s="364"/>
      <c r="E27" s="364"/>
      <c r="F27" s="364"/>
      <c r="G27" s="365"/>
      <c r="H27" s="366" t="s">
        <v>94</v>
      </c>
      <c r="I27" s="367"/>
      <c r="J27" s="371">
        <v>716</v>
      </c>
      <c r="K27" s="369"/>
      <c r="L27" s="369"/>
      <c r="M27" s="369"/>
      <c r="N27" s="370"/>
      <c r="O27" s="371">
        <v>542.67999999999995</v>
      </c>
      <c r="P27" s="369"/>
      <c r="Q27" s="369"/>
      <c r="R27" s="369"/>
      <c r="S27" s="370"/>
      <c r="T27" s="2"/>
    </row>
    <row r="28" spans="2:23" x14ac:dyDescent="0.25">
      <c r="B28" s="2"/>
      <c r="C28" s="377" t="s">
        <v>210</v>
      </c>
      <c r="D28" s="378"/>
      <c r="E28" s="378"/>
      <c r="F28" s="378"/>
      <c r="G28" s="393"/>
      <c r="H28" s="379"/>
      <c r="I28" s="380"/>
      <c r="J28" s="394"/>
      <c r="K28" s="381"/>
      <c r="L28" s="381"/>
      <c r="M28" s="381"/>
      <c r="N28" s="382"/>
      <c r="O28" s="381"/>
      <c r="P28" s="381"/>
      <c r="Q28" s="381"/>
      <c r="R28" s="381"/>
      <c r="S28" s="382"/>
      <c r="T28" s="2"/>
    </row>
    <row r="29" spans="2:23" ht="15" customHeight="1" x14ac:dyDescent="0.25">
      <c r="B29" s="2"/>
      <c r="C29" s="363" t="s">
        <v>301</v>
      </c>
      <c r="D29" s="364"/>
      <c r="E29" s="364"/>
      <c r="F29" s="364"/>
      <c r="G29" s="365"/>
      <c r="H29" s="375" t="s">
        <v>302</v>
      </c>
      <c r="I29" s="376"/>
      <c r="J29" s="371">
        <v>84</v>
      </c>
      <c r="K29" s="369"/>
      <c r="L29" s="369"/>
      <c r="M29" s="369"/>
      <c r="N29" s="370"/>
      <c r="O29" s="371">
        <v>56.82</v>
      </c>
      <c r="P29" s="369"/>
      <c r="Q29" s="369"/>
      <c r="R29" s="369"/>
      <c r="S29" s="370"/>
      <c r="T29" s="2"/>
    </row>
    <row r="30" spans="2:23" x14ac:dyDescent="0.25">
      <c r="B30" s="2"/>
      <c r="C30" s="363" t="s">
        <v>303</v>
      </c>
      <c r="D30" s="364"/>
      <c r="E30" s="364"/>
      <c r="F30" s="364"/>
      <c r="G30" s="365"/>
      <c r="H30" s="366" t="s">
        <v>304</v>
      </c>
      <c r="I30" s="367"/>
      <c r="J30" s="371">
        <v>456</v>
      </c>
      <c r="K30" s="369"/>
      <c r="L30" s="369"/>
      <c r="M30" s="369"/>
      <c r="N30" s="370"/>
      <c r="O30" s="371">
        <v>269.77999999999997</v>
      </c>
      <c r="P30" s="369"/>
      <c r="Q30" s="369"/>
      <c r="R30" s="369"/>
      <c r="S30" s="370"/>
      <c r="T30" s="2"/>
    </row>
    <row r="31" spans="2:23" x14ac:dyDescent="0.25">
      <c r="B31" s="2"/>
      <c r="C31" s="363" t="s">
        <v>305</v>
      </c>
      <c r="D31" s="364"/>
      <c r="E31" s="364"/>
      <c r="F31" s="364"/>
      <c r="G31" s="365"/>
      <c r="H31" s="366" t="s">
        <v>306</v>
      </c>
      <c r="I31" s="367"/>
      <c r="J31" s="371">
        <v>66</v>
      </c>
      <c r="K31" s="369"/>
      <c r="L31" s="369"/>
      <c r="M31" s="369"/>
      <c r="N31" s="370"/>
      <c r="O31" s="371">
        <v>190.26</v>
      </c>
      <c r="P31" s="369"/>
      <c r="Q31" s="369"/>
      <c r="R31" s="369"/>
      <c r="S31" s="370"/>
      <c r="T31" s="2"/>
    </row>
    <row r="32" spans="2:23" x14ac:dyDescent="0.25">
      <c r="B32" s="2"/>
      <c r="C32" s="363" t="s">
        <v>307</v>
      </c>
      <c r="D32" s="364"/>
      <c r="E32" s="364"/>
      <c r="F32" s="364"/>
      <c r="G32" s="365"/>
      <c r="H32" s="366" t="s">
        <v>308</v>
      </c>
      <c r="I32" s="367"/>
      <c r="J32" s="371">
        <v>109</v>
      </c>
      <c r="K32" s="369"/>
      <c r="L32" s="369"/>
      <c r="M32" s="369"/>
      <c r="N32" s="370"/>
      <c r="O32" s="371">
        <v>25.82</v>
      </c>
      <c r="P32" s="369"/>
      <c r="Q32" s="369"/>
      <c r="R32" s="369"/>
      <c r="S32" s="370"/>
      <c r="T32" s="2"/>
    </row>
    <row r="33" spans="2:20" x14ac:dyDescent="0.25">
      <c r="B33" s="2"/>
      <c r="C33" s="363" t="s">
        <v>309</v>
      </c>
      <c r="D33" s="364"/>
      <c r="E33" s="364"/>
      <c r="F33" s="364"/>
      <c r="G33" s="365"/>
      <c r="H33" s="366" t="s">
        <v>96</v>
      </c>
      <c r="I33" s="367"/>
      <c r="J33" s="371">
        <v>1</v>
      </c>
      <c r="K33" s="369"/>
      <c r="L33" s="369"/>
      <c r="M33" s="369"/>
      <c r="N33" s="370"/>
      <c r="O33" s="371">
        <f>O21-O27</f>
        <v>1.3000000000000682</v>
      </c>
      <c r="P33" s="369"/>
      <c r="Q33" s="369"/>
      <c r="R33" s="369"/>
      <c r="S33" s="370"/>
      <c r="T33" s="2"/>
    </row>
    <row r="34" spans="2:20" x14ac:dyDescent="0.25">
      <c r="B34" s="2"/>
      <c r="C34" s="391" t="s">
        <v>310</v>
      </c>
      <c r="D34" s="392"/>
      <c r="E34" s="392"/>
      <c r="F34" s="392"/>
      <c r="G34" s="392"/>
      <c r="H34" s="392"/>
      <c r="I34" s="392"/>
      <c r="J34" s="392"/>
      <c r="K34" s="392"/>
      <c r="L34" s="392"/>
      <c r="M34" s="392"/>
      <c r="N34" s="392"/>
      <c r="O34" s="139"/>
      <c r="P34" s="139"/>
      <c r="Q34" s="139"/>
      <c r="R34" s="139"/>
      <c r="S34" s="140"/>
      <c r="T34" s="2"/>
    </row>
    <row r="35" spans="2:20" x14ac:dyDescent="0.25">
      <c r="B35" s="2"/>
      <c r="C35" s="363" t="s">
        <v>292</v>
      </c>
      <c r="D35" s="364"/>
      <c r="E35" s="364"/>
      <c r="F35" s="364"/>
      <c r="G35" s="365"/>
      <c r="H35" s="366" t="s">
        <v>98</v>
      </c>
      <c r="I35" s="367"/>
      <c r="J35" s="371">
        <f>J37</f>
        <v>7</v>
      </c>
      <c r="K35" s="369"/>
      <c r="L35" s="369"/>
      <c r="M35" s="369"/>
      <c r="N35" s="370"/>
      <c r="O35" s="371">
        <v>268.5</v>
      </c>
      <c r="P35" s="369"/>
      <c r="Q35" s="369"/>
      <c r="R35" s="369"/>
      <c r="S35" s="370"/>
      <c r="T35" s="2"/>
    </row>
    <row r="36" spans="2:20" x14ac:dyDescent="0.25">
      <c r="B36" s="2"/>
      <c r="C36" s="377" t="s">
        <v>210</v>
      </c>
      <c r="D36" s="378"/>
      <c r="E36" s="378"/>
      <c r="F36" s="378"/>
      <c r="G36" s="393"/>
      <c r="H36" s="379"/>
      <c r="I36" s="380"/>
      <c r="J36" s="394"/>
      <c r="K36" s="381"/>
      <c r="L36" s="381"/>
      <c r="M36" s="381"/>
      <c r="N36" s="382"/>
      <c r="O36" s="381"/>
      <c r="P36" s="381"/>
      <c r="Q36" s="381"/>
      <c r="R36" s="381"/>
      <c r="S36" s="382"/>
      <c r="T36" s="2"/>
    </row>
    <row r="37" spans="2:20" x14ac:dyDescent="0.25">
      <c r="B37" s="2"/>
      <c r="C37" s="363" t="s">
        <v>311</v>
      </c>
      <c r="D37" s="364"/>
      <c r="E37" s="364"/>
      <c r="F37" s="364"/>
      <c r="G37" s="365"/>
      <c r="H37" s="375" t="s">
        <v>195</v>
      </c>
      <c r="I37" s="376"/>
      <c r="J37" s="371">
        <v>7</v>
      </c>
      <c r="K37" s="369"/>
      <c r="L37" s="369"/>
      <c r="M37" s="369"/>
      <c r="N37" s="370"/>
      <c r="O37" s="371">
        <v>268.5</v>
      </c>
      <c r="P37" s="369"/>
      <c r="Q37" s="369"/>
      <c r="R37" s="369"/>
      <c r="S37" s="370"/>
      <c r="T37" s="2"/>
    </row>
    <row r="38" spans="2:20" x14ac:dyDescent="0.25">
      <c r="B38" s="2"/>
      <c r="C38" s="363" t="s">
        <v>312</v>
      </c>
      <c r="D38" s="364"/>
      <c r="E38" s="364"/>
      <c r="F38" s="364"/>
      <c r="G38" s="365"/>
      <c r="H38" s="366" t="s">
        <v>197</v>
      </c>
      <c r="I38" s="367"/>
      <c r="J38" s="371">
        <v>0</v>
      </c>
      <c r="K38" s="369"/>
      <c r="L38" s="369"/>
      <c r="M38" s="369"/>
      <c r="N38" s="370"/>
      <c r="O38" s="371">
        <v>0</v>
      </c>
      <c r="P38" s="369"/>
      <c r="Q38" s="369"/>
      <c r="R38" s="369"/>
      <c r="S38" s="370"/>
      <c r="T38" s="2"/>
    </row>
    <row r="39" spans="2:20" x14ac:dyDescent="0.25">
      <c r="B39" s="2"/>
      <c r="C39" s="363" t="s">
        <v>313</v>
      </c>
      <c r="D39" s="364"/>
      <c r="E39" s="364"/>
      <c r="F39" s="364"/>
      <c r="G39" s="365"/>
      <c r="H39" s="366" t="s">
        <v>199</v>
      </c>
      <c r="I39" s="367"/>
      <c r="J39" s="371">
        <v>0</v>
      </c>
      <c r="K39" s="369"/>
      <c r="L39" s="369"/>
      <c r="M39" s="369"/>
      <c r="N39" s="370"/>
      <c r="O39" s="371">
        <v>0</v>
      </c>
      <c r="P39" s="369"/>
      <c r="Q39" s="369"/>
      <c r="R39" s="369"/>
      <c r="S39" s="370"/>
      <c r="T39" s="2"/>
    </row>
    <row r="40" spans="2:20" x14ac:dyDescent="0.25">
      <c r="B40" s="2"/>
      <c r="C40" s="363" t="s">
        <v>314</v>
      </c>
      <c r="D40" s="364"/>
      <c r="E40" s="364"/>
      <c r="F40" s="364"/>
      <c r="G40" s="365"/>
      <c r="H40" s="366" t="s">
        <v>201</v>
      </c>
      <c r="I40" s="367"/>
      <c r="J40" s="368" t="s">
        <v>133</v>
      </c>
      <c r="K40" s="369"/>
      <c r="L40" s="369"/>
      <c r="M40" s="369"/>
      <c r="N40" s="370"/>
      <c r="O40" s="371">
        <v>0</v>
      </c>
      <c r="P40" s="369"/>
      <c r="Q40" s="369"/>
      <c r="R40" s="369"/>
      <c r="S40" s="370"/>
      <c r="T40" s="2"/>
    </row>
    <row r="41" spans="2:20" x14ac:dyDescent="0.25">
      <c r="B41" s="2"/>
      <c r="C41" s="363" t="s">
        <v>235</v>
      </c>
      <c r="D41" s="364"/>
      <c r="E41" s="364"/>
      <c r="F41" s="364"/>
      <c r="G41" s="365"/>
      <c r="H41" s="366" t="s">
        <v>203</v>
      </c>
      <c r="I41" s="367"/>
      <c r="J41" s="368" t="s">
        <v>133</v>
      </c>
      <c r="K41" s="369"/>
      <c r="L41" s="369"/>
      <c r="M41" s="369"/>
      <c r="N41" s="370"/>
      <c r="O41" s="371">
        <v>0</v>
      </c>
      <c r="P41" s="369"/>
      <c r="Q41" s="369"/>
      <c r="R41" s="369"/>
      <c r="S41" s="370"/>
      <c r="T41" s="2"/>
    </row>
    <row r="42" spans="2:20" x14ac:dyDescent="0.25">
      <c r="B42" s="2"/>
      <c r="C42" s="363" t="s">
        <v>300</v>
      </c>
      <c r="D42" s="364"/>
      <c r="E42" s="364"/>
      <c r="F42" s="364"/>
      <c r="G42" s="365"/>
      <c r="H42" s="366" t="s">
        <v>100</v>
      </c>
      <c r="I42" s="367"/>
      <c r="J42" s="371">
        <v>1</v>
      </c>
      <c r="K42" s="369"/>
      <c r="L42" s="369"/>
      <c r="M42" s="369"/>
      <c r="N42" s="370"/>
      <c r="O42" s="371">
        <v>268.5</v>
      </c>
      <c r="P42" s="369"/>
      <c r="Q42" s="369"/>
      <c r="R42" s="369"/>
      <c r="S42" s="370"/>
      <c r="T42" s="2"/>
    </row>
    <row r="43" spans="2:20" x14ac:dyDescent="0.25">
      <c r="B43" s="2"/>
      <c r="C43" s="377" t="s">
        <v>210</v>
      </c>
      <c r="D43" s="378"/>
      <c r="E43" s="378"/>
      <c r="F43" s="378"/>
      <c r="G43" s="393"/>
      <c r="H43" s="379"/>
      <c r="I43" s="380"/>
      <c r="J43" s="394"/>
      <c r="K43" s="381"/>
      <c r="L43" s="381"/>
      <c r="M43" s="381"/>
      <c r="N43" s="382"/>
      <c r="O43" s="381"/>
      <c r="P43" s="381"/>
      <c r="Q43" s="381"/>
      <c r="R43" s="381"/>
      <c r="S43" s="382"/>
      <c r="T43" s="2"/>
    </row>
    <row r="44" spans="2:20" x14ac:dyDescent="0.25">
      <c r="B44" s="2"/>
      <c r="C44" s="363" t="s">
        <v>315</v>
      </c>
      <c r="D44" s="364"/>
      <c r="E44" s="364"/>
      <c r="F44" s="364"/>
      <c r="G44" s="365"/>
      <c r="H44" s="375" t="s">
        <v>212</v>
      </c>
      <c r="I44" s="376"/>
      <c r="J44" s="371">
        <v>1</v>
      </c>
      <c r="K44" s="369"/>
      <c r="L44" s="369"/>
      <c r="M44" s="369"/>
      <c r="N44" s="370"/>
      <c r="O44" s="368" t="s">
        <v>133</v>
      </c>
      <c r="P44" s="369"/>
      <c r="Q44" s="369"/>
      <c r="R44" s="369"/>
      <c r="S44" s="370"/>
      <c r="T44" s="2"/>
    </row>
    <row r="45" spans="2:20" x14ac:dyDescent="0.25">
      <c r="B45" s="2"/>
      <c r="C45" s="363" t="s">
        <v>316</v>
      </c>
      <c r="D45" s="364"/>
      <c r="E45" s="364"/>
      <c r="F45" s="364"/>
      <c r="G45" s="365"/>
      <c r="H45" s="366" t="s">
        <v>213</v>
      </c>
      <c r="I45" s="367"/>
      <c r="J45" s="371">
        <v>0</v>
      </c>
      <c r="K45" s="369"/>
      <c r="L45" s="369"/>
      <c r="M45" s="369"/>
      <c r="N45" s="370"/>
      <c r="O45" s="368" t="s">
        <v>133</v>
      </c>
      <c r="P45" s="369"/>
      <c r="Q45" s="369"/>
      <c r="R45" s="369"/>
      <c r="S45" s="370"/>
      <c r="T45" s="2"/>
    </row>
    <row r="46" spans="2:20" x14ac:dyDescent="0.25">
      <c r="B46" s="2"/>
      <c r="C46" s="363" t="s">
        <v>317</v>
      </c>
      <c r="D46" s="364"/>
      <c r="E46" s="364"/>
      <c r="F46" s="364"/>
      <c r="G46" s="365"/>
      <c r="H46" s="366" t="s">
        <v>215</v>
      </c>
      <c r="I46" s="367"/>
      <c r="J46" s="371">
        <v>0</v>
      </c>
      <c r="K46" s="369"/>
      <c r="L46" s="369"/>
      <c r="M46" s="369"/>
      <c r="N46" s="370"/>
      <c r="O46" s="371">
        <v>0</v>
      </c>
      <c r="P46" s="369"/>
      <c r="Q46" s="369"/>
      <c r="R46" s="369"/>
      <c r="S46" s="370"/>
      <c r="T46" s="2"/>
    </row>
    <row r="47" spans="2:20" x14ac:dyDescent="0.25">
      <c r="B47" s="2"/>
      <c r="C47" s="363" t="s">
        <v>318</v>
      </c>
      <c r="D47" s="364"/>
      <c r="E47" s="364"/>
      <c r="F47" s="364"/>
      <c r="G47" s="365"/>
      <c r="H47" s="366" t="s">
        <v>230</v>
      </c>
      <c r="I47" s="367"/>
      <c r="J47" s="371">
        <v>0</v>
      </c>
      <c r="K47" s="369"/>
      <c r="L47" s="369"/>
      <c r="M47" s="369"/>
      <c r="N47" s="370"/>
      <c r="O47" s="371">
        <v>268.5</v>
      </c>
      <c r="P47" s="369"/>
      <c r="Q47" s="369"/>
      <c r="R47" s="369"/>
      <c r="S47" s="370"/>
      <c r="T47" s="2"/>
    </row>
    <row r="48" spans="2:20" x14ac:dyDescent="0.25">
      <c r="B48" s="2"/>
      <c r="C48" s="363" t="s">
        <v>319</v>
      </c>
      <c r="D48" s="364"/>
      <c r="E48" s="364"/>
      <c r="F48" s="364"/>
      <c r="G48" s="365"/>
      <c r="H48" s="366" t="s">
        <v>102</v>
      </c>
      <c r="I48" s="367"/>
      <c r="J48" s="385">
        <f>J35-J42</f>
        <v>6</v>
      </c>
      <c r="K48" s="386"/>
      <c r="L48" s="386"/>
      <c r="M48" s="386"/>
      <c r="N48" s="387"/>
      <c r="O48" s="388" t="s">
        <v>133</v>
      </c>
      <c r="P48" s="389"/>
      <c r="Q48" s="389"/>
      <c r="R48" s="389"/>
      <c r="S48" s="390"/>
      <c r="T48" s="2"/>
    </row>
    <row r="49" spans="2:20" x14ac:dyDescent="0.25">
      <c r="B49" s="2"/>
      <c r="C49" s="391" t="s">
        <v>320</v>
      </c>
      <c r="D49" s="392"/>
      <c r="E49" s="392"/>
      <c r="F49" s="392"/>
      <c r="G49" s="392"/>
      <c r="H49" s="392"/>
      <c r="I49" s="392"/>
      <c r="J49" s="392"/>
      <c r="K49" s="392"/>
      <c r="L49" s="392"/>
      <c r="M49" s="392"/>
      <c r="N49" s="392"/>
      <c r="O49" s="139"/>
      <c r="P49" s="139"/>
      <c r="Q49" s="139"/>
      <c r="R49" s="139"/>
      <c r="S49" s="140"/>
      <c r="T49" s="2"/>
    </row>
    <row r="50" spans="2:20" x14ac:dyDescent="0.25">
      <c r="B50" s="2"/>
      <c r="C50" s="363" t="s">
        <v>292</v>
      </c>
      <c r="D50" s="364"/>
      <c r="E50" s="364"/>
      <c r="F50" s="364"/>
      <c r="G50" s="365"/>
      <c r="H50" s="379" t="s">
        <v>104</v>
      </c>
      <c r="I50" s="380"/>
      <c r="J50" s="368" t="s">
        <v>133</v>
      </c>
      <c r="K50" s="369"/>
      <c r="L50" s="369"/>
      <c r="M50" s="369"/>
      <c r="N50" s="370"/>
      <c r="O50" s="371">
        <v>51.5</v>
      </c>
      <c r="P50" s="369"/>
      <c r="Q50" s="369"/>
      <c r="R50" s="369"/>
      <c r="S50" s="370"/>
      <c r="T50" s="2"/>
    </row>
    <row r="51" spans="2:20" x14ac:dyDescent="0.25">
      <c r="B51" s="2"/>
      <c r="C51" s="377" t="s">
        <v>210</v>
      </c>
      <c r="D51" s="378"/>
      <c r="E51" s="378"/>
      <c r="F51" s="378"/>
      <c r="G51" s="378"/>
      <c r="H51" s="379"/>
      <c r="I51" s="380"/>
      <c r="J51" s="384" t="s">
        <v>133</v>
      </c>
      <c r="K51" s="381"/>
      <c r="L51" s="381"/>
      <c r="M51" s="381"/>
      <c r="N51" s="382"/>
      <c r="O51" s="381"/>
      <c r="P51" s="381"/>
      <c r="Q51" s="381"/>
      <c r="R51" s="381"/>
      <c r="S51" s="382"/>
      <c r="T51" s="2"/>
    </row>
    <row r="52" spans="2:20" x14ac:dyDescent="0.25">
      <c r="B52" s="2"/>
      <c r="C52" s="363" t="s">
        <v>321</v>
      </c>
      <c r="D52" s="364"/>
      <c r="E52" s="364"/>
      <c r="F52" s="364"/>
      <c r="G52" s="364"/>
      <c r="H52" s="375" t="s">
        <v>322</v>
      </c>
      <c r="I52" s="376"/>
      <c r="J52" s="383" t="s">
        <v>133</v>
      </c>
      <c r="K52" s="369"/>
      <c r="L52" s="369"/>
      <c r="M52" s="369"/>
      <c r="N52" s="370"/>
      <c r="O52" s="369">
        <v>51.5</v>
      </c>
      <c r="P52" s="369"/>
      <c r="Q52" s="369"/>
      <c r="R52" s="369"/>
      <c r="S52" s="370"/>
      <c r="T52" s="2"/>
    </row>
    <row r="53" spans="2:20" x14ac:dyDescent="0.25">
      <c r="B53" s="2"/>
      <c r="C53" s="363" t="s">
        <v>323</v>
      </c>
      <c r="D53" s="364"/>
      <c r="E53" s="364"/>
      <c r="F53" s="364"/>
      <c r="G53" s="365"/>
      <c r="H53" s="375" t="s">
        <v>324</v>
      </c>
      <c r="I53" s="376"/>
      <c r="J53" s="368" t="s">
        <v>133</v>
      </c>
      <c r="K53" s="369"/>
      <c r="L53" s="369"/>
      <c r="M53" s="369"/>
      <c r="N53" s="370"/>
      <c r="O53" s="371">
        <v>0</v>
      </c>
      <c r="P53" s="369"/>
      <c r="Q53" s="369"/>
      <c r="R53" s="369"/>
      <c r="S53" s="370"/>
      <c r="T53" s="2"/>
    </row>
    <row r="54" spans="2:20" x14ac:dyDescent="0.25">
      <c r="B54" s="2"/>
      <c r="C54" s="363" t="s">
        <v>225</v>
      </c>
      <c r="D54" s="364"/>
      <c r="E54" s="364"/>
      <c r="F54" s="364"/>
      <c r="G54" s="365"/>
      <c r="H54" s="366" t="s">
        <v>325</v>
      </c>
      <c r="I54" s="367"/>
      <c r="J54" s="368" t="s">
        <v>133</v>
      </c>
      <c r="K54" s="369"/>
      <c r="L54" s="369"/>
      <c r="M54" s="369"/>
      <c r="N54" s="370"/>
      <c r="O54" s="371">
        <v>0</v>
      </c>
      <c r="P54" s="369"/>
      <c r="Q54" s="369"/>
      <c r="R54" s="369"/>
      <c r="S54" s="370"/>
      <c r="T54" s="2"/>
    </row>
    <row r="55" spans="2:20" x14ac:dyDescent="0.25">
      <c r="B55" s="2"/>
      <c r="C55" s="363" t="s">
        <v>235</v>
      </c>
      <c r="D55" s="364"/>
      <c r="E55" s="364"/>
      <c r="F55" s="364"/>
      <c r="G55" s="365"/>
      <c r="H55" s="366" t="s">
        <v>326</v>
      </c>
      <c r="I55" s="367"/>
      <c r="J55" s="368" t="s">
        <v>133</v>
      </c>
      <c r="K55" s="369"/>
      <c r="L55" s="369"/>
      <c r="M55" s="369"/>
      <c r="N55" s="370"/>
      <c r="O55" s="371">
        <v>0</v>
      </c>
      <c r="P55" s="369"/>
      <c r="Q55" s="369"/>
      <c r="R55" s="369"/>
      <c r="S55" s="370"/>
      <c r="T55" s="2"/>
    </row>
    <row r="56" spans="2:20" x14ac:dyDescent="0.25">
      <c r="B56" s="2"/>
      <c r="C56" s="363" t="s">
        <v>300</v>
      </c>
      <c r="D56" s="364"/>
      <c r="E56" s="364"/>
      <c r="F56" s="364"/>
      <c r="G56" s="365"/>
      <c r="H56" s="379" t="s">
        <v>106</v>
      </c>
      <c r="I56" s="380"/>
      <c r="J56" s="368" t="s">
        <v>133</v>
      </c>
      <c r="K56" s="369"/>
      <c r="L56" s="369"/>
      <c r="M56" s="369"/>
      <c r="N56" s="370"/>
      <c r="O56" s="371">
        <v>51.5</v>
      </c>
      <c r="P56" s="369"/>
      <c r="Q56" s="369"/>
      <c r="R56" s="369"/>
      <c r="S56" s="370"/>
      <c r="T56" s="2"/>
    </row>
    <row r="57" spans="2:20" x14ac:dyDescent="0.25">
      <c r="B57" s="2"/>
      <c r="C57" s="377" t="s">
        <v>210</v>
      </c>
      <c r="D57" s="378"/>
      <c r="E57" s="378"/>
      <c r="F57" s="378"/>
      <c r="G57" s="378"/>
      <c r="H57" s="379"/>
      <c r="I57" s="380"/>
      <c r="J57" s="381"/>
      <c r="K57" s="381"/>
      <c r="L57" s="381"/>
      <c r="M57" s="381"/>
      <c r="N57" s="382"/>
      <c r="O57" s="381"/>
      <c r="P57" s="381"/>
      <c r="Q57" s="381"/>
      <c r="R57" s="381"/>
      <c r="S57" s="382"/>
      <c r="T57" s="2"/>
    </row>
    <row r="58" spans="2:20" x14ac:dyDescent="0.25">
      <c r="B58" s="2"/>
      <c r="C58" s="363" t="s">
        <v>327</v>
      </c>
      <c r="D58" s="364"/>
      <c r="E58" s="364"/>
      <c r="F58" s="364"/>
      <c r="G58" s="364"/>
      <c r="H58" s="375" t="s">
        <v>328</v>
      </c>
      <c r="I58" s="376"/>
      <c r="J58" s="383" t="s">
        <v>133</v>
      </c>
      <c r="K58" s="369"/>
      <c r="L58" s="369"/>
      <c r="M58" s="369"/>
      <c r="N58" s="370"/>
      <c r="O58" s="369"/>
      <c r="P58" s="369"/>
      <c r="Q58" s="369"/>
      <c r="R58" s="369"/>
      <c r="S58" s="370"/>
      <c r="T58" s="2"/>
    </row>
    <row r="59" spans="2:20" x14ac:dyDescent="0.25">
      <c r="B59" s="2"/>
      <c r="C59" s="363" t="s">
        <v>329</v>
      </c>
      <c r="D59" s="364"/>
      <c r="E59" s="364"/>
      <c r="F59" s="364"/>
      <c r="G59" s="365"/>
      <c r="H59" s="375" t="s">
        <v>330</v>
      </c>
      <c r="I59" s="376"/>
      <c r="J59" s="368" t="s">
        <v>133</v>
      </c>
      <c r="K59" s="369"/>
      <c r="L59" s="369"/>
      <c r="M59" s="369"/>
      <c r="N59" s="370"/>
      <c r="O59" s="371">
        <v>0</v>
      </c>
      <c r="P59" s="369"/>
      <c r="Q59" s="369"/>
      <c r="R59" s="369"/>
      <c r="S59" s="370"/>
      <c r="T59" s="2"/>
    </row>
    <row r="60" spans="2:20" x14ac:dyDescent="0.25">
      <c r="B60" s="2"/>
      <c r="C60" s="363" t="s">
        <v>331</v>
      </c>
      <c r="D60" s="364"/>
      <c r="E60" s="364"/>
      <c r="F60" s="364"/>
      <c r="G60" s="365"/>
      <c r="H60" s="366" t="s">
        <v>332</v>
      </c>
      <c r="I60" s="367"/>
      <c r="J60" s="368" t="s">
        <v>133</v>
      </c>
      <c r="K60" s="369"/>
      <c r="L60" s="369"/>
      <c r="M60" s="369"/>
      <c r="N60" s="370"/>
      <c r="O60" s="371"/>
      <c r="P60" s="369"/>
      <c r="Q60" s="369"/>
      <c r="R60" s="369"/>
      <c r="S60" s="370"/>
      <c r="T60" s="2"/>
    </row>
    <row r="61" spans="2:20" x14ac:dyDescent="0.25">
      <c r="B61" s="2"/>
      <c r="C61" s="363" t="s">
        <v>333</v>
      </c>
      <c r="D61" s="364"/>
      <c r="E61" s="364"/>
      <c r="F61" s="364"/>
      <c r="G61" s="365"/>
      <c r="H61" s="366" t="s">
        <v>334</v>
      </c>
      <c r="I61" s="367"/>
      <c r="J61" s="368" t="s">
        <v>133</v>
      </c>
      <c r="K61" s="369"/>
      <c r="L61" s="369"/>
      <c r="M61" s="369"/>
      <c r="N61" s="370"/>
      <c r="O61" s="371">
        <v>0</v>
      </c>
      <c r="P61" s="369"/>
      <c r="Q61" s="369"/>
      <c r="R61" s="369"/>
      <c r="S61" s="370"/>
      <c r="T61" s="2"/>
    </row>
    <row r="62" spans="2:20" x14ac:dyDescent="0.25">
      <c r="B62" s="2"/>
      <c r="C62" s="363" t="s">
        <v>318</v>
      </c>
      <c r="D62" s="364"/>
      <c r="E62" s="364"/>
      <c r="F62" s="364"/>
      <c r="G62" s="365"/>
      <c r="H62" s="366" t="s">
        <v>335</v>
      </c>
      <c r="I62" s="367"/>
      <c r="J62" s="368" t="s">
        <v>133</v>
      </c>
      <c r="K62" s="369"/>
      <c r="L62" s="369"/>
      <c r="M62" s="369"/>
      <c r="N62" s="370"/>
      <c r="O62" s="371">
        <v>51.5</v>
      </c>
      <c r="P62" s="369"/>
      <c r="Q62" s="369"/>
      <c r="R62" s="369"/>
      <c r="S62" s="370"/>
      <c r="T62" s="2"/>
    </row>
    <row r="63" spans="2:20" x14ac:dyDescent="0.25">
      <c r="B63" s="2"/>
      <c r="C63" s="363" t="s">
        <v>336</v>
      </c>
      <c r="D63" s="364"/>
      <c r="E63" s="364"/>
      <c r="F63" s="364"/>
      <c r="G63" s="365"/>
      <c r="H63" s="366">
        <v>100</v>
      </c>
      <c r="I63" s="367"/>
      <c r="J63" s="368" t="s">
        <v>133</v>
      </c>
      <c r="K63" s="369"/>
      <c r="L63" s="369"/>
      <c r="M63" s="369"/>
      <c r="N63" s="370"/>
      <c r="O63" s="371">
        <v>0</v>
      </c>
      <c r="P63" s="369"/>
      <c r="Q63" s="369"/>
      <c r="R63" s="369"/>
      <c r="S63" s="370"/>
      <c r="T63" s="2"/>
    </row>
    <row r="64" spans="2:20" x14ac:dyDescent="0.25">
      <c r="B64" s="2"/>
      <c r="C64" s="363" t="s">
        <v>337</v>
      </c>
      <c r="D64" s="364"/>
      <c r="E64" s="364"/>
      <c r="F64" s="364"/>
      <c r="G64" s="365"/>
      <c r="H64" s="366">
        <v>110</v>
      </c>
      <c r="I64" s="367"/>
      <c r="J64" s="368" t="s">
        <v>133</v>
      </c>
      <c r="K64" s="369"/>
      <c r="L64" s="369"/>
      <c r="M64" s="369"/>
      <c r="N64" s="370"/>
      <c r="O64" s="371"/>
      <c r="P64" s="369"/>
      <c r="Q64" s="369"/>
      <c r="R64" s="369"/>
      <c r="S64" s="370"/>
      <c r="T64" s="2"/>
    </row>
    <row r="65" spans="2:20" x14ac:dyDescent="0.25">
      <c r="B65" s="2"/>
      <c r="C65" s="372" t="e">
        <f>CONCATENATE("Остаток денежных средств и их эквивалентов на ",DAY('[1]приложение 1'!O20),".",MONTH('[1]приложение 1'!O20),".",YEAR('[1]приложение 1'!O20)," г.")</f>
        <v>#VALUE!</v>
      </c>
      <c r="D65" s="373"/>
      <c r="E65" s="373"/>
      <c r="F65" s="373"/>
      <c r="G65" s="374"/>
      <c r="H65" s="366">
        <v>120</v>
      </c>
      <c r="I65" s="367"/>
      <c r="J65" s="368" t="s">
        <v>133</v>
      </c>
      <c r="K65" s="369"/>
      <c r="L65" s="369"/>
      <c r="M65" s="369"/>
      <c r="N65" s="370"/>
      <c r="O65" s="371">
        <v>0</v>
      </c>
      <c r="P65" s="369"/>
      <c r="Q65" s="369"/>
      <c r="R65" s="369"/>
      <c r="S65" s="370"/>
      <c r="T65" s="2"/>
    </row>
    <row r="66" spans="2:20" x14ac:dyDescent="0.25">
      <c r="B66" s="2"/>
      <c r="C66" s="363" t="s">
        <v>338</v>
      </c>
      <c r="D66" s="364"/>
      <c r="E66" s="364"/>
      <c r="F66" s="364"/>
      <c r="G66" s="365"/>
      <c r="H66" s="366">
        <v>130</v>
      </c>
      <c r="I66" s="367"/>
      <c r="J66" s="368" t="s">
        <v>133</v>
      </c>
      <c r="K66" s="369"/>
      <c r="L66" s="369"/>
      <c r="M66" s="369"/>
      <c r="N66" s="370"/>
      <c r="O66" s="371">
        <v>1.3</v>
      </c>
      <c r="P66" s="369"/>
      <c r="Q66" s="369"/>
      <c r="R66" s="369"/>
      <c r="S66" s="370"/>
      <c r="T66" s="2"/>
    </row>
    <row r="67" spans="2:20" x14ac:dyDescent="0.25">
      <c r="B67" s="2"/>
      <c r="C67" s="363" t="s">
        <v>339</v>
      </c>
      <c r="D67" s="364"/>
      <c r="E67" s="364"/>
      <c r="F67" s="364"/>
      <c r="G67" s="365"/>
      <c r="H67" s="366">
        <v>140</v>
      </c>
      <c r="I67" s="367"/>
      <c r="J67" s="368" t="s">
        <v>133</v>
      </c>
      <c r="K67" s="369"/>
      <c r="L67" s="369"/>
      <c r="M67" s="369"/>
      <c r="N67" s="370"/>
      <c r="O67" s="371">
        <v>0</v>
      </c>
      <c r="P67" s="369"/>
      <c r="Q67" s="369"/>
      <c r="R67" s="369"/>
      <c r="S67" s="370"/>
      <c r="T67" s="2"/>
    </row>
    <row r="68" spans="2:20" x14ac:dyDescent="0.25">
      <c r="B68" s="2"/>
      <c r="C68" s="137"/>
      <c r="D68" s="137"/>
      <c r="E68" s="137"/>
      <c r="F68" s="137"/>
      <c r="G68" s="137"/>
      <c r="H68" s="137"/>
      <c r="I68" s="137"/>
      <c r="J68" s="137"/>
      <c r="K68" s="137"/>
      <c r="L68" s="137"/>
      <c r="M68" s="137"/>
      <c r="N68" s="137"/>
      <c r="O68" s="137"/>
      <c r="P68" s="137"/>
      <c r="Q68" s="137"/>
      <c r="R68" s="137"/>
      <c r="S68" s="137"/>
      <c r="T68" s="2"/>
    </row>
    <row r="69" spans="2:20" x14ac:dyDescent="0.25">
      <c r="B69" s="2"/>
      <c r="C69" s="199" t="s">
        <v>62</v>
      </c>
      <c r="D69" s="199"/>
      <c r="E69" s="136"/>
      <c r="F69" s="186"/>
      <c r="G69" s="186"/>
      <c r="H69" s="186"/>
      <c r="I69" s="141"/>
      <c r="J69" s="136"/>
      <c r="K69" s="321" t="s">
        <v>352</v>
      </c>
      <c r="L69" s="186"/>
      <c r="M69" s="186"/>
      <c r="N69" s="186"/>
      <c r="O69" s="186"/>
      <c r="P69" s="186"/>
      <c r="Q69" s="137"/>
      <c r="R69" s="137"/>
      <c r="S69" s="137"/>
      <c r="T69" s="2"/>
    </row>
    <row r="70" spans="2:20" x14ac:dyDescent="0.25">
      <c r="B70" s="2"/>
      <c r="C70" s="115" t="s">
        <v>64</v>
      </c>
      <c r="D70" s="115"/>
      <c r="E70" s="115"/>
      <c r="F70" s="200" t="s">
        <v>63</v>
      </c>
      <c r="G70" s="200"/>
      <c r="H70" s="200"/>
      <c r="I70" s="115"/>
      <c r="J70" s="116"/>
      <c r="K70" s="200" t="s">
        <v>59</v>
      </c>
      <c r="L70" s="200"/>
      <c r="M70" s="200"/>
      <c r="N70" s="200"/>
      <c r="O70" s="200"/>
      <c r="P70" s="200"/>
      <c r="Q70" s="137"/>
      <c r="R70" s="137"/>
      <c r="S70" s="137"/>
      <c r="T70" s="2"/>
    </row>
    <row r="71" spans="2:20" x14ac:dyDescent="0.25">
      <c r="B71" s="2"/>
      <c r="C71" s="320" t="s">
        <v>340</v>
      </c>
      <c r="D71" s="199"/>
      <c r="E71" s="136"/>
      <c r="F71" s="186"/>
      <c r="G71" s="186"/>
      <c r="H71" s="186"/>
      <c r="I71" s="141"/>
      <c r="J71" s="136"/>
      <c r="K71" s="321" t="s">
        <v>353</v>
      </c>
      <c r="L71" s="186"/>
      <c r="M71" s="186"/>
      <c r="N71" s="186"/>
      <c r="O71" s="186"/>
      <c r="P71" s="186"/>
      <c r="Q71" s="137"/>
      <c r="R71" s="137"/>
      <c r="S71" s="137"/>
      <c r="T71" s="2"/>
    </row>
    <row r="72" spans="2:20" x14ac:dyDescent="0.25">
      <c r="B72" s="2"/>
      <c r="C72" s="142"/>
      <c r="D72" s="142"/>
      <c r="E72" s="142"/>
      <c r="F72" s="200" t="s">
        <v>63</v>
      </c>
      <c r="G72" s="200"/>
      <c r="H72" s="200"/>
      <c r="I72" s="115"/>
      <c r="J72" s="116"/>
      <c r="K72" s="200" t="s">
        <v>59</v>
      </c>
      <c r="L72" s="200"/>
      <c r="M72" s="200"/>
      <c r="N72" s="200"/>
      <c r="O72" s="200"/>
      <c r="P72" s="200"/>
      <c r="Q72" s="137"/>
      <c r="R72" s="137"/>
      <c r="S72" s="137"/>
      <c r="T72" s="2"/>
    </row>
    <row r="73" spans="2:20" x14ac:dyDescent="0.25">
      <c r="B73" s="2"/>
      <c r="C73" s="355">
        <f ca="1">TODAY()</f>
        <v>43585</v>
      </c>
      <c r="D73" s="355"/>
      <c r="E73" s="137"/>
      <c r="F73" s="137"/>
      <c r="G73" s="137"/>
      <c r="H73" s="137"/>
      <c r="I73" s="137"/>
      <c r="J73" s="137"/>
      <c r="K73" s="137"/>
      <c r="L73" s="137"/>
      <c r="M73" s="137"/>
      <c r="N73" s="143"/>
      <c r="O73" s="137"/>
      <c r="P73" s="137"/>
      <c r="Q73" s="137"/>
      <c r="R73" s="137"/>
      <c r="S73" s="137"/>
      <c r="T73" s="2"/>
    </row>
    <row r="74" spans="2:20" x14ac:dyDescent="0.25">
      <c r="B74" s="2"/>
      <c r="C74" s="137"/>
      <c r="D74" s="137"/>
      <c r="E74" s="137"/>
      <c r="F74" s="137"/>
      <c r="G74" s="137"/>
      <c r="H74" s="137"/>
      <c r="I74" s="137"/>
      <c r="J74" s="137"/>
      <c r="K74" s="137"/>
      <c r="L74" s="137"/>
      <c r="M74" s="137"/>
      <c r="N74" s="137"/>
      <c r="O74" s="137"/>
      <c r="P74" s="137"/>
      <c r="Q74" s="137"/>
      <c r="R74" s="137"/>
      <c r="S74" s="137"/>
      <c r="T74" s="2"/>
    </row>
    <row r="75" spans="2:20" x14ac:dyDescent="0.25">
      <c r="B75" s="2"/>
      <c r="C75" s="2"/>
      <c r="D75" s="2"/>
      <c r="E75" s="2"/>
      <c r="F75" s="2"/>
      <c r="G75" s="2"/>
      <c r="H75" s="2"/>
      <c r="I75" s="2"/>
      <c r="J75" s="2"/>
      <c r="K75" s="2"/>
      <c r="L75" s="2"/>
      <c r="M75" s="2"/>
      <c r="N75" s="2"/>
      <c r="O75" s="2"/>
      <c r="P75" s="2"/>
      <c r="Q75" s="2"/>
      <c r="R75" s="2"/>
      <c r="S75" s="2"/>
      <c r="T75" s="2"/>
    </row>
  </sheetData>
  <mergeCells count="223">
    <mergeCell ref="C9:E9"/>
    <mergeCell ref="F9:S9"/>
    <mergeCell ref="C10:E10"/>
    <mergeCell ref="F10:S10"/>
    <mergeCell ref="C11:E11"/>
    <mergeCell ref="F11:S11"/>
    <mergeCell ref="O3:S3"/>
    <mergeCell ref="F5:L5"/>
    <mergeCell ref="C6:S6"/>
    <mergeCell ref="C15:E15"/>
    <mergeCell ref="F15:S15"/>
    <mergeCell ref="C17:G18"/>
    <mergeCell ref="H17:I18"/>
    <mergeCell ref="C12:E12"/>
    <mergeCell ref="F12:S12"/>
    <mergeCell ref="C13:E13"/>
    <mergeCell ref="F13:S13"/>
    <mergeCell ref="C14:E14"/>
    <mergeCell ref="F14:S14"/>
    <mergeCell ref="V21:W21"/>
    <mergeCell ref="C22:G22"/>
    <mergeCell ref="H22:I22"/>
    <mergeCell ref="J22:N22"/>
    <mergeCell ref="O22:S22"/>
    <mergeCell ref="C19:G19"/>
    <mergeCell ref="H19:I19"/>
    <mergeCell ref="J19:N19"/>
    <mergeCell ref="O19:S19"/>
    <mergeCell ref="C20:G20"/>
    <mergeCell ref="J20:N20"/>
    <mergeCell ref="O20:S20"/>
    <mergeCell ref="C23:G23"/>
    <mergeCell ref="H23:I23"/>
    <mergeCell ref="J23:N23"/>
    <mergeCell ref="O23:S23"/>
    <mergeCell ref="C24:G24"/>
    <mergeCell ref="H24:I24"/>
    <mergeCell ref="J24:N24"/>
    <mergeCell ref="O24:S24"/>
    <mergeCell ref="C21:G21"/>
    <mergeCell ref="H21:I21"/>
    <mergeCell ref="J21:N21"/>
    <mergeCell ref="O21:S21"/>
    <mergeCell ref="C27:G27"/>
    <mergeCell ref="H27:I27"/>
    <mergeCell ref="J27:N27"/>
    <mergeCell ref="O27:S27"/>
    <mergeCell ref="C28:G28"/>
    <mergeCell ref="H28:I28"/>
    <mergeCell ref="J28:N28"/>
    <mergeCell ref="O28:S28"/>
    <mergeCell ref="C25:G25"/>
    <mergeCell ref="H25:I25"/>
    <mergeCell ref="J25:N25"/>
    <mergeCell ref="O25:S25"/>
    <mergeCell ref="C26:G26"/>
    <mergeCell ref="H26:I26"/>
    <mergeCell ref="J26:N26"/>
    <mergeCell ref="O26:S26"/>
    <mergeCell ref="C31:G31"/>
    <mergeCell ref="H31:I31"/>
    <mergeCell ref="J31:N31"/>
    <mergeCell ref="O31:S31"/>
    <mergeCell ref="C32:G32"/>
    <mergeCell ref="H32:I32"/>
    <mergeCell ref="J32:N32"/>
    <mergeCell ref="O32:S32"/>
    <mergeCell ref="C29:G29"/>
    <mergeCell ref="H29:I29"/>
    <mergeCell ref="J29:N29"/>
    <mergeCell ref="O29:S29"/>
    <mergeCell ref="C30:G30"/>
    <mergeCell ref="H30:I30"/>
    <mergeCell ref="J30:N30"/>
    <mergeCell ref="O30:S30"/>
    <mergeCell ref="C33:G33"/>
    <mergeCell ref="H33:I33"/>
    <mergeCell ref="J33:N33"/>
    <mergeCell ref="O33:S33"/>
    <mergeCell ref="C34:N34"/>
    <mergeCell ref="C35:G35"/>
    <mergeCell ref="H35:I35"/>
    <mergeCell ref="J35:N35"/>
    <mergeCell ref="O35:S35"/>
    <mergeCell ref="C38:G38"/>
    <mergeCell ref="H38:I38"/>
    <mergeCell ref="J38:N38"/>
    <mergeCell ref="O38:S38"/>
    <mergeCell ref="C39:G39"/>
    <mergeCell ref="H39:I39"/>
    <mergeCell ref="J39:N39"/>
    <mergeCell ref="O39:S39"/>
    <mergeCell ref="C36:G36"/>
    <mergeCell ref="H36:I36"/>
    <mergeCell ref="J36:N36"/>
    <mergeCell ref="O36:S36"/>
    <mergeCell ref="C37:G37"/>
    <mergeCell ref="H37:I37"/>
    <mergeCell ref="J37:N37"/>
    <mergeCell ref="O37:S37"/>
    <mergeCell ref="C42:G42"/>
    <mergeCell ref="H42:I42"/>
    <mergeCell ref="J42:N42"/>
    <mergeCell ref="O42:S42"/>
    <mergeCell ref="C43:G43"/>
    <mergeCell ref="H43:I43"/>
    <mergeCell ref="J43:N43"/>
    <mergeCell ref="O43:S43"/>
    <mergeCell ref="C40:G40"/>
    <mergeCell ref="H40:I40"/>
    <mergeCell ref="J40:N40"/>
    <mergeCell ref="O40:S40"/>
    <mergeCell ref="C41:G41"/>
    <mergeCell ref="H41:I41"/>
    <mergeCell ref="J41:N41"/>
    <mergeCell ref="O41:S41"/>
    <mergeCell ref="C46:G46"/>
    <mergeCell ref="H46:I46"/>
    <mergeCell ref="J46:N46"/>
    <mergeCell ref="O46:S46"/>
    <mergeCell ref="C47:G47"/>
    <mergeCell ref="H47:I47"/>
    <mergeCell ref="J47:N47"/>
    <mergeCell ref="O47:S47"/>
    <mergeCell ref="C44:G44"/>
    <mergeCell ref="H44:I44"/>
    <mergeCell ref="J44:N44"/>
    <mergeCell ref="O44:S44"/>
    <mergeCell ref="C45:G45"/>
    <mergeCell ref="H45:I45"/>
    <mergeCell ref="J45:N45"/>
    <mergeCell ref="O45:S45"/>
    <mergeCell ref="C48:G48"/>
    <mergeCell ref="H48:I48"/>
    <mergeCell ref="J48:N48"/>
    <mergeCell ref="O48:S48"/>
    <mergeCell ref="C49:N49"/>
    <mergeCell ref="C50:G50"/>
    <mergeCell ref="H50:I50"/>
    <mergeCell ref="J50:N50"/>
    <mergeCell ref="O50:S50"/>
    <mergeCell ref="C53:G53"/>
    <mergeCell ref="H53:I53"/>
    <mergeCell ref="J53:N53"/>
    <mergeCell ref="O53:S53"/>
    <mergeCell ref="C54:G54"/>
    <mergeCell ref="H54:I54"/>
    <mergeCell ref="J54:N54"/>
    <mergeCell ref="O54:S54"/>
    <mergeCell ref="C51:G51"/>
    <mergeCell ref="H51:I51"/>
    <mergeCell ref="J51:N51"/>
    <mergeCell ref="O51:S51"/>
    <mergeCell ref="C52:G52"/>
    <mergeCell ref="H52:I52"/>
    <mergeCell ref="J52:N52"/>
    <mergeCell ref="O52:S52"/>
    <mergeCell ref="C57:G57"/>
    <mergeCell ref="H57:I57"/>
    <mergeCell ref="J57:N57"/>
    <mergeCell ref="O57:S57"/>
    <mergeCell ref="C58:G58"/>
    <mergeCell ref="H58:I58"/>
    <mergeCell ref="J58:N58"/>
    <mergeCell ref="O58:S58"/>
    <mergeCell ref="C55:G55"/>
    <mergeCell ref="H55:I55"/>
    <mergeCell ref="J55:N55"/>
    <mergeCell ref="O55:S55"/>
    <mergeCell ref="C56:G56"/>
    <mergeCell ref="H56:I56"/>
    <mergeCell ref="J56:N56"/>
    <mergeCell ref="O56:S56"/>
    <mergeCell ref="C61:G61"/>
    <mergeCell ref="H61:I61"/>
    <mergeCell ref="J61:N61"/>
    <mergeCell ref="O61:S61"/>
    <mergeCell ref="C62:G62"/>
    <mergeCell ref="H62:I62"/>
    <mergeCell ref="J62:N62"/>
    <mergeCell ref="O62:S62"/>
    <mergeCell ref="C59:G59"/>
    <mergeCell ref="H59:I59"/>
    <mergeCell ref="J59:N59"/>
    <mergeCell ref="O59:S59"/>
    <mergeCell ref="C60:G60"/>
    <mergeCell ref="H60:I60"/>
    <mergeCell ref="J60:N60"/>
    <mergeCell ref="O60:S60"/>
    <mergeCell ref="J66:N66"/>
    <mergeCell ref="O66:S66"/>
    <mergeCell ref="C63:G63"/>
    <mergeCell ref="H63:I63"/>
    <mergeCell ref="J63:N63"/>
    <mergeCell ref="O63:S63"/>
    <mergeCell ref="C64:G64"/>
    <mergeCell ref="H64:I64"/>
    <mergeCell ref="J64:N64"/>
    <mergeCell ref="O64:S64"/>
    <mergeCell ref="C73:D73"/>
    <mergeCell ref="F7:Q7"/>
    <mergeCell ref="J17:N18"/>
    <mergeCell ref="O17:S18"/>
    <mergeCell ref="F70:H70"/>
    <mergeCell ref="K70:P70"/>
    <mergeCell ref="C71:D71"/>
    <mergeCell ref="F71:H71"/>
    <mergeCell ref="K71:P71"/>
    <mergeCell ref="F72:H72"/>
    <mergeCell ref="K72:P72"/>
    <mergeCell ref="C67:G67"/>
    <mergeCell ref="H67:I67"/>
    <mergeCell ref="J67:N67"/>
    <mergeCell ref="O67:S67"/>
    <mergeCell ref="C69:D69"/>
    <mergeCell ref="F69:H69"/>
    <mergeCell ref="K69:P69"/>
    <mergeCell ref="C65:G65"/>
    <mergeCell ref="H65:I65"/>
    <mergeCell ref="J65:N65"/>
    <mergeCell ref="O65:S65"/>
    <mergeCell ref="C66:G66"/>
    <mergeCell ref="H66:I66"/>
  </mergeCells>
  <conditionalFormatting sqref="U93">
    <cfRule type="expression" dxfId="1" priority="2" stopIfTrue="1">
      <formula>ABS($U$51)&gt;0.9</formula>
    </cfRule>
  </conditionalFormatting>
  <conditionalFormatting sqref="T93">
    <cfRule type="expression" dxfId="0" priority="1" stopIfTrue="1">
      <formula>ABS($T$51)&gt;0.9</formula>
    </cfRule>
  </conditionalFormatting>
  <pageMargins left="0" right="0.59055118110236227" top="0" bottom="0" header="0" footer="0"/>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18" sqref="B18"/>
    </sheetView>
  </sheetViews>
  <sheetFormatPr defaultRowHeight="15" x14ac:dyDescent="0.25"/>
  <cols>
    <col min="1" max="1" width="16.85546875" customWidth="1"/>
    <col min="2" max="2" width="38.42578125" customWidth="1"/>
    <col min="3" max="3" width="22.28515625" customWidth="1"/>
  </cols>
  <sheetData>
    <row r="1" spans="1:3" ht="15.75" x14ac:dyDescent="0.25">
      <c r="A1" s="421" t="s">
        <v>359</v>
      </c>
      <c r="B1" s="422"/>
      <c r="C1" s="144">
        <f>C4+C5</f>
        <v>49.98</v>
      </c>
    </row>
    <row r="2" spans="1:3" x14ac:dyDescent="0.25">
      <c r="A2" s="145"/>
      <c r="B2" s="145"/>
      <c r="C2" s="145"/>
    </row>
    <row r="3" spans="1:3" ht="25.5" x14ac:dyDescent="0.25">
      <c r="A3" s="146" t="s">
        <v>360</v>
      </c>
      <c r="B3" s="146" t="s">
        <v>361</v>
      </c>
      <c r="C3" s="146" t="s">
        <v>362</v>
      </c>
    </row>
    <row r="4" spans="1:3" x14ac:dyDescent="0.25">
      <c r="A4" s="147" t="s">
        <v>363</v>
      </c>
      <c r="B4" s="148"/>
      <c r="C4" s="149"/>
    </row>
    <row r="5" spans="1:3" ht="25.5" x14ac:dyDescent="0.25">
      <c r="A5" s="150" t="s">
        <v>364</v>
      </c>
      <c r="B5" s="151">
        <f>B7+B8+B9</f>
        <v>130347</v>
      </c>
      <c r="C5" s="151">
        <f>C7+C8+C9</f>
        <v>49.98</v>
      </c>
    </row>
    <row r="6" spans="1:3" x14ac:dyDescent="0.25">
      <c r="A6" s="150" t="s">
        <v>365</v>
      </c>
      <c r="B6" s="152" t="s">
        <v>366</v>
      </c>
      <c r="C6" s="152" t="s">
        <v>366</v>
      </c>
    </row>
    <row r="7" spans="1:3" x14ac:dyDescent="0.25">
      <c r="A7" s="150" t="s">
        <v>367</v>
      </c>
      <c r="B7" s="153">
        <v>130347</v>
      </c>
      <c r="C7" s="153">
        <v>49.98</v>
      </c>
    </row>
    <row r="8" spans="1:3" x14ac:dyDescent="0.25">
      <c r="A8" s="150" t="s">
        <v>368</v>
      </c>
      <c r="B8" s="153"/>
      <c r="C8" s="153"/>
    </row>
    <row r="9" spans="1:3" x14ac:dyDescent="0.25">
      <c r="A9" s="150" t="s">
        <v>369</v>
      </c>
      <c r="B9" s="154"/>
      <c r="C9" s="153"/>
    </row>
  </sheetData>
  <mergeCells count="1">
    <mergeCell ref="A1:B1"/>
  </mergeCells>
  <dataValidations count="2">
    <dataValidation type="decimal" allowBlank="1" showInputMessage="1" showErrorMessage="1" error="Процент неверен" sqref="C1 C4:C5 C7:C9">
      <formula1>0</formula1>
      <formula2>100</formula2>
    </dataValidation>
    <dataValidation type="whole" allowBlank="1" showInputMessage="1" showErrorMessage="1" error="Значение должно быть числом" sqref="B7:B9 B4:B5">
      <formula1>0</formula1>
      <formula2>9.99999999999999E+23</formula2>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opLeftCell="A10" workbookViewId="0">
      <selection activeCell="J6" sqref="J6"/>
    </sheetView>
  </sheetViews>
  <sheetFormatPr defaultRowHeight="15" x14ac:dyDescent="0.25"/>
  <cols>
    <col min="1" max="1" width="45.7109375" style="134" customWidth="1"/>
    <col min="2" max="2" width="11.7109375" style="134" customWidth="1"/>
    <col min="3" max="3" width="16" style="134" customWidth="1"/>
    <col min="4" max="4" width="14.42578125" style="134" customWidth="1"/>
    <col min="5" max="16384" width="9.140625" style="134"/>
  </cols>
  <sheetData>
    <row r="1" spans="1:4" ht="15.75" x14ac:dyDescent="0.25">
      <c r="A1" s="155" t="s">
        <v>370</v>
      </c>
      <c r="B1" s="145"/>
      <c r="C1" s="145"/>
      <c r="D1" s="145"/>
    </row>
    <row r="2" spans="1:4" ht="44.25" customHeight="1" x14ac:dyDescent="0.25">
      <c r="A2" s="156" t="s">
        <v>371</v>
      </c>
      <c r="B2" s="157" t="s">
        <v>6</v>
      </c>
      <c r="C2" s="158" t="s">
        <v>372</v>
      </c>
      <c r="D2" s="158" t="s">
        <v>373</v>
      </c>
    </row>
    <row r="3" spans="1:4" ht="26.25" customHeight="1" x14ac:dyDescent="0.25">
      <c r="A3" s="159" t="s">
        <v>374</v>
      </c>
      <c r="B3" s="160" t="s">
        <v>375</v>
      </c>
      <c r="C3" s="161">
        <f>C4+C6</f>
        <v>330</v>
      </c>
      <c r="D3" s="161">
        <f>D4+D6</f>
        <v>330</v>
      </c>
    </row>
    <row r="4" spans="1:4" ht="16.5" customHeight="1" x14ac:dyDescent="0.25">
      <c r="A4" s="159" t="s">
        <v>376</v>
      </c>
      <c r="B4" s="160" t="s">
        <v>375</v>
      </c>
      <c r="C4" s="162">
        <v>1</v>
      </c>
      <c r="D4" s="162">
        <v>1</v>
      </c>
    </row>
    <row r="5" spans="1:4" ht="18.75" customHeight="1" x14ac:dyDescent="0.25">
      <c r="A5" s="159" t="s">
        <v>377</v>
      </c>
      <c r="B5" s="160" t="s">
        <v>375</v>
      </c>
      <c r="C5" s="162"/>
      <c r="D5" s="162"/>
    </row>
    <row r="6" spans="1:4" ht="18" customHeight="1" x14ac:dyDescent="0.25">
      <c r="A6" s="159" t="s">
        <v>378</v>
      </c>
      <c r="B6" s="160" t="s">
        <v>375</v>
      </c>
      <c r="C6" s="162">
        <v>329</v>
      </c>
      <c r="D6" s="162">
        <v>329</v>
      </c>
    </row>
    <row r="7" spans="1:4" ht="16.5" customHeight="1" x14ac:dyDescent="0.25">
      <c r="A7" s="159" t="s">
        <v>377</v>
      </c>
      <c r="B7" s="160" t="s">
        <v>375</v>
      </c>
      <c r="C7" s="162"/>
      <c r="D7" s="162"/>
    </row>
    <row r="8" spans="1:4" ht="24.75" customHeight="1" x14ac:dyDescent="0.25">
      <c r="A8" s="159" t="s">
        <v>379</v>
      </c>
      <c r="B8" s="160" t="s">
        <v>380</v>
      </c>
      <c r="C8" s="163"/>
      <c r="D8" s="163"/>
    </row>
    <row r="9" spans="1:4" ht="24" customHeight="1" x14ac:dyDescent="0.25">
      <c r="A9" s="159" t="s">
        <v>381</v>
      </c>
      <c r="B9" s="160" t="s">
        <v>380</v>
      </c>
      <c r="C9" s="163"/>
      <c r="D9" s="163"/>
    </row>
    <row r="10" spans="1:4" ht="32.25" customHeight="1" x14ac:dyDescent="0.25">
      <c r="A10" s="159" t="s">
        <v>382</v>
      </c>
      <c r="B10" s="160" t="s">
        <v>383</v>
      </c>
      <c r="C10" s="164"/>
      <c r="D10" s="164"/>
    </row>
    <row r="11" spans="1:4" ht="22.5" customHeight="1" x14ac:dyDescent="0.25">
      <c r="A11" s="159" t="s">
        <v>384</v>
      </c>
      <c r="B11" s="160" t="s">
        <v>383</v>
      </c>
      <c r="C11" s="164"/>
      <c r="D11" s="164"/>
    </row>
    <row r="12" spans="1:4" ht="28.5" customHeight="1" x14ac:dyDescent="0.25">
      <c r="A12" s="159" t="s">
        <v>385</v>
      </c>
      <c r="B12" s="160" t="s">
        <v>383</v>
      </c>
      <c r="C12" s="164"/>
      <c r="D12" s="164"/>
    </row>
    <row r="13" spans="1:4" ht="22.5" customHeight="1" x14ac:dyDescent="0.25">
      <c r="A13" s="159" t="s">
        <v>386</v>
      </c>
      <c r="B13" s="160" t="s">
        <v>383</v>
      </c>
      <c r="C13" s="164"/>
      <c r="D13" s="164"/>
    </row>
    <row r="14" spans="1:4" ht="32.25" customHeight="1" x14ac:dyDescent="0.25">
      <c r="A14" s="159" t="s">
        <v>387</v>
      </c>
      <c r="B14" s="160" t="s">
        <v>383</v>
      </c>
      <c r="C14" s="164"/>
      <c r="D14" s="164"/>
    </row>
    <row r="15" spans="1:4" ht="26.25" customHeight="1" x14ac:dyDescent="0.25">
      <c r="A15" s="159" t="s">
        <v>388</v>
      </c>
      <c r="B15" s="160" t="s">
        <v>383</v>
      </c>
      <c r="C15" s="164"/>
      <c r="D15" s="164"/>
    </row>
    <row r="16" spans="1:4" ht="19.5" customHeight="1" x14ac:dyDescent="0.25">
      <c r="A16" s="165" t="s">
        <v>389</v>
      </c>
      <c r="B16" s="160" t="s">
        <v>390</v>
      </c>
      <c r="C16" s="166"/>
      <c r="D16" s="167" t="s">
        <v>391</v>
      </c>
    </row>
    <row r="17" spans="1:4" ht="20.25" customHeight="1" x14ac:dyDescent="0.25">
      <c r="A17" s="165" t="s">
        <v>392</v>
      </c>
      <c r="B17" s="160" t="s">
        <v>393</v>
      </c>
      <c r="C17" s="168"/>
      <c r="D17" s="167" t="s">
        <v>391</v>
      </c>
    </row>
    <row r="18" spans="1:4" ht="23.25" customHeight="1" x14ac:dyDescent="0.25">
      <c r="A18" s="165" t="s">
        <v>394</v>
      </c>
      <c r="B18" s="160" t="s">
        <v>393</v>
      </c>
      <c r="C18" s="168"/>
      <c r="D18" s="167" t="s">
        <v>391</v>
      </c>
    </row>
    <row r="19" spans="1:4" ht="17.25" customHeight="1" x14ac:dyDescent="0.25">
      <c r="A19" s="159" t="s">
        <v>395</v>
      </c>
      <c r="B19" s="160" t="s">
        <v>383</v>
      </c>
      <c r="C19" s="163">
        <v>0.08</v>
      </c>
      <c r="D19" s="163">
        <v>0.65</v>
      </c>
    </row>
    <row r="20" spans="1:4" ht="23.25" customHeight="1" x14ac:dyDescent="0.25">
      <c r="A20" s="159" t="s">
        <v>396</v>
      </c>
      <c r="B20" s="160" t="s">
        <v>397</v>
      </c>
      <c r="C20" s="162">
        <v>260816</v>
      </c>
      <c r="D20" s="162">
        <v>260816</v>
      </c>
    </row>
  </sheetData>
  <dataValidations count="5">
    <dataValidation type="whole" allowBlank="1" showInputMessage="1" showErrorMessage="1" error="Значение должно быть целым положительным числом" sqref="C20:D20">
      <formula1>0</formula1>
      <formula2>9.99999999999999E+23</formula2>
    </dataValidation>
    <dataValidation type="decimal" allowBlank="1" showInputMessage="1" showErrorMessage="1" error="Значение должно быть числом" sqref="C19:D19 D3:D15 C8:C15 C6 C3:C4">
      <formula1>-9.99999999999999E+23</formula1>
      <formula2>9.99999999999999E+23</formula2>
    </dataValidation>
    <dataValidation allowBlank="1" showInputMessage="1" showErrorMessage="1" error="Значение должно быть числом" sqref="D16:D18"/>
    <dataValidation type="decimal" allowBlank="1" showInputMessage="1" showErrorMessage="1" error="Значение должно быть числом и не больше чем значение строки 4" sqref="C5">
      <formula1>0</formula1>
      <formula2>C4</formula2>
    </dataValidation>
    <dataValidation type="decimal" allowBlank="1" showInputMessage="1" showErrorMessage="1" error="Значение должно быть числом и не больше, чем значение строки 6" sqref="C7">
      <formula1>-9.99999999999999E+23</formula1>
      <formula2>C6</formula2>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topLeftCell="A10" workbookViewId="0">
      <selection activeCell="I7" sqref="I7"/>
    </sheetView>
  </sheetViews>
  <sheetFormatPr defaultRowHeight="15" x14ac:dyDescent="0.25"/>
  <cols>
    <col min="1" max="1" width="4.28515625" style="134" customWidth="1"/>
    <col min="2" max="2" width="52.7109375" style="134" customWidth="1"/>
    <col min="3" max="3" width="9.42578125" style="134" customWidth="1"/>
    <col min="4" max="4" width="10.28515625" style="134" customWidth="1"/>
    <col min="5" max="5" width="10.85546875" style="134" customWidth="1"/>
    <col min="6" max="16384" width="9.140625" style="134"/>
  </cols>
  <sheetData>
    <row r="1" spans="1:5" ht="15.75" x14ac:dyDescent="0.25">
      <c r="A1" s="145"/>
      <c r="B1" s="423" t="s">
        <v>398</v>
      </c>
      <c r="C1" s="423"/>
      <c r="D1" s="423"/>
      <c r="E1" s="423"/>
    </row>
    <row r="2" spans="1:5" ht="37.5" customHeight="1" x14ac:dyDescent="0.25">
      <c r="A2" s="169" t="s">
        <v>12</v>
      </c>
      <c r="B2" s="156" t="s">
        <v>371</v>
      </c>
      <c r="C2" s="156" t="s">
        <v>6</v>
      </c>
      <c r="D2" s="158" t="s">
        <v>372</v>
      </c>
      <c r="E2" s="158" t="s">
        <v>373</v>
      </c>
    </row>
    <row r="3" spans="1:5" ht="26.25" customHeight="1" x14ac:dyDescent="0.25">
      <c r="A3" s="170">
        <v>10</v>
      </c>
      <c r="B3" s="165" t="s">
        <v>399</v>
      </c>
      <c r="C3" s="171" t="s">
        <v>380</v>
      </c>
      <c r="D3" s="163">
        <v>944</v>
      </c>
      <c r="E3" s="163">
        <v>982</v>
      </c>
    </row>
    <row r="4" spans="1:5" ht="27" customHeight="1" x14ac:dyDescent="0.25">
      <c r="A4" s="170">
        <v>20</v>
      </c>
      <c r="B4" s="165" t="s">
        <v>400</v>
      </c>
      <c r="C4" s="171" t="s">
        <v>380</v>
      </c>
      <c r="D4" s="163">
        <v>1059</v>
      </c>
      <c r="E4" s="163">
        <v>1180</v>
      </c>
    </row>
    <row r="5" spans="1:5" ht="28.5" customHeight="1" x14ac:dyDescent="0.25">
      <c r="A5" s="170">
        <v>30</v>
      </c>
      <c r="B5" s="165" t="s">
        <v>401</v>
      </c>
      <c r="C5" s="171" t="s">
        <v>380</v>
      </c>
      <c r="D5" s="172">
        <f>SUM(D6:D8)</f>
        <v>-147</v>
      </c>
      <c r="E5" s="172">
        <f>SUM(E6:E8)</f>
        <v>-214</v>
      </c>
    </row>
    <row r="6" spans="1:5" ht="24" customHeight="1" x14ac:dyDescent="0.25">
      <c r="A6" s="170">
        <v>31</v>
      </c>
      <c r="B6" s="165" t="s">
        <v>402</v>
      </c>
      <c r="C6" s="171" t="s">
        <v>380</v>
      </c>
      <c r="D6" s="172">
        <f>D3-D4</f>
        <v>-115</v>
      </c>
      <c r="E6" s="172">
        <f>E3-E4</f>
        <v>-198</v>
      </c>
    </row>
    <row r="7" spans="1:5" ht="24" customHeight="1" x14ac:dyDescent="0.25">
      <c r="A7" s="170">
        <v>34</v>
      </c>
      <c r="B7" s="165" t="s">
        <v>403</v>
      </c>
      <c r="C7" s="171" t="s">
        <v>380</v>
      </c>
      <c r="D7" s="163">
        <v>-30</v>
      </c>
      <c r="E7" s="163">
        <v>-11</v>
      </c>
    </row>
    <row r="8" spans="1:5" ht="24" customHeight="1" x14ac:dyDescent="0.25">
      <c r="A8" s="170">
        <v>35</v>
      </c>
      <c r="B8" s="173" t="s">
        <v>404</v>
      </c>
      <c r="C8" s="171" t="s">
        <v>380</v>
      </c>
      <c r="D8" s="163">
        <v>-2</v>
      </c>
      <c r="E8" s="163">
        <v>-5</v>
      </c>
    </row>
    <row r="9" spans="1:5" ht="48" x14ac:dyDescent="0.25">
      <c r="A9" s="170">
        <v>40</v>
      </c>
      <c r="B9" s="173" t="s">
        <v>405</v>
      </c>
      <c r="C9" s="171" t="s">
        <v>380</v>
      </c>
      <c r="D9" s="163"/>
      <c r="E9" s="163"/>
    </row>
    <row r="10" spans="1:5" ht="21.75" customHeight="1" x14ac:dyDescent="0.25">
      <c r="A10" s="170">
        <v>45</v>
      </c>
      <c r="B10" s="165" t="s">
        <v>190</v>
      </c>
      <c r="C10" s="171" t="s">
        <v>380</v>
      </c>
      <c r="D10" s="172">
        <f>D5-D9</f>
        <v>-147</v>
      </c>
      <c r="E10" s="172">
        <f>E5-E9</f>
        <v>-214</v>
      </c>
    </row>
    <row r="11" spans="1:5" ht="19.5" customHeight="1" x14ac:dyDescent="0.25">
      <c r="A11" s="170">
        <v>50</v>
      </c>
      <c r="B11" s="165" t="s">
        <v>40</v>
      </c>
      <c r="C11" s="171" t="s">
        <v>380</v>
      </c>
      <c r="D11" s="163"/>
      <c r="E11" s="163"/>
    </row>
    <row r="12" spans="1:5" ht="21" customHeight="1" x14ac:dyDescent="0.25">
      <c r="A12" s="170">
        <v>110</v>
      </c>
      <c r="B12" s="165" t="s">
        <v>406</v>
      </c>
      <c r="C12" s="160" t="s">
        <v>380</v>
      </c>
      <c r="D12" s="163"/>
      <c r="E12" s="163"/>
    </row>
    <row r="13" spans="1:5" ht="17.25" customHeight="1" x14ac:dyDescent="0.25">
      <c r="A13" s="170">
        <v>120</v>
      </c>
      <c r="B13" s="165" t="s">
        <v>407</v>
      </c>
      <c r="C13" s="160" t="s">
        <v>380</v>
      </c>
      <c r="D13" s="163"/>
      <c r="E13" s="163"/>
    </row>
    <row r="14" spans="1:5" ht="24" customHeight="1" x14ac:dyDescent="0.25">
      <c r="A14" s="170">
        <v>130</v>
      </c>
      <c r="B14" s="174" t="s">
        <v>408</v>
      </c>
      <c r="C14" s="160" t="s">
        <v>409</v>
      </c>
      <c r="D14" s="162">
        <v>75</v>
      </c>
      <c r="E14" s="162">
        <v>93</v>
      </c>
    </row>
    <row r="15" spans="1:5" x14ac:dyDescent="0.25">
      <c r="A15" s="145"/>
      <c r="B15" s="145"/>
      <c r="C15" s="145"/>
      <c r="D15" s="145"/>
      <c r="E15" s="145"/>
    </row>
    <row r="16" spans="1:5" ht="15.75" x14ac:dyDescent="0.25">
      <c r="A16" s="424" t="s">
        <v>410</v>
      </c>
      <c r="B16" s="424"/>
      <c r="C16" s="424"/>
      <c r="D16" s="424"/>
      <c r="E16" s="424"/>
    </row>
    <row r="17" spans="1:5" x14ac:dyDescent="0.25">
      <c r="A17" s="425" t="s">
        <v>411</v>
      </c>
      <c r="B17" s="425"/>
      <c r="C17" s="425"/>
      <c r="D17" s="425"/>
      <c r="E17" s="425"/>
    </row>
  </sheetData>
  <mergeCells count="3">
    <mergeCell ref="B1:E1"/>
    <mergeCell ref="A16:E16"/>
    <mergeCell ref="A17:E17"/>
  </mergeCells>
  <dataValidations count="2">
    <dataValidation type="decimal" allowBlank="1" showInputMessage="1" showErrorMessage="1" error="Значение должно быть числом" sqref="D12:E14 D3:D4 D7:D9">
      <formula1>-9.99999999999999E+23</formula1>
      <formula2>9.99999999999999E+23</formula2>
    </dataValidation>
    <dataValidation type="decimal" allowBlank="1" showInputMessage="1" showErrorMessage="1" sqref="E7:E9 E3:E4 D11:E11">
      <formula1>-9.99999999999999E+23</formula1>
      <formula2>9.99999999999999E+23</formula2>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C26" sqref="C26"/>
    </sheetView>
  </sheetViews>
  <sheetFormatPr defaultRowHeight="15" x14ac:dyDescent="0.25"/>
  <cols>
    <col min="1" max="1" width="6.7109375" style="134" customWidth="1"/>
    <col min="2" max="2" width="51.85546875" style="134" customWidth="1"/>
    <col min="3" max="3" width="14.5703125" style="134" customWidth="1"/>
    <col min="4" max="4" width="15.140625" style="134" customWidth="1"/>
    <col min="5" max="5" width="16.42578125" style="134" customWidth="1"/>
    <col min="6" max="7" width="9.140625" style="134"/>
    <col min="8" max="8" width="7.42578125" style="134" customWidth="1"/>
    <col min="9" max="9" width="1.7109375" style="134" customWidth="1"/>
    <col min="10" max="16384" width="9.140625" style="134"/>
  </cols>
  <sheetData>
    <row r="1" spans="1:9" x14ac:dyDescent="0.25">
      <c r="A1" s="145"/>
      <c r="B1" s="145"/>
      <c r="C1" s="145"/>
      <c r="D1" s="145"/>
      <c r="E1" s="145"/>
    </row>
    <row r="3" spans="1:9" ht="15.75" customHeight="1" x14ac:dyDescent="0.25">
      <c r="A3" s="424" t="s">
        <v>412</v>
      </c>
      <c r="B3" s="424"/>
      <c r="C3" s="424"/>
      <c r="D3" s="424"/>
      <c r="E3" s="424"/>
      <c r="F3" s="424"/>
      <c r="G3" s="424"/>
      <c r="H3" s="424"/>
      <c r="I3" s="424"/>
    </row>
    <row r="4" spans="1:9" x14ac:dyDescent="0.25">
      <c r="A4" s="432">
        <v>43553</v>
      </c>
      <c r="B4" s="433"/>
      <c r="C4" s="175"/>
      <c r="D4" s="175"/>
      <c r="E4" s="175"/>
      <c r="F4" s="176"/>
      <c r="G4" s="176"/>
      <c r="H4" s="176"/>
      <c r="I4" s="177"/>
    </row>
    <row r="5" spans="1:9" ht="15.75" customHeight="1" x14ac:dyDescent="0.25">
      <c r="A5" s="434" t="s">
        <v>413</v>
      </c>
      <c r="B5" s="434"/>
      <c r="C5" s="434"/>
      <c r="D5" s="434"/>
      <c r="E5" s="434"/>
      <c r="F5" s="434"/>
      <c r="G5" s="434"/>
      <c r="H5" s="434"/>
      <c r="I5" s="434"/>
    </row>
    <row r="6" spans="1:9" x14ac:dyDescent="0.25">
      <c r="A6" s="442">
        <v>43549</v>
      </c>
      <c r="B6" s="442"/>
      <c r="C6" s="175"/>
      <c r="D6" s="175"/>
      <c r="E6" s="175"/>
      <c r="F6" s="176"/>
      <c r="G6" s="176"/>
      <c r="H6" s="176"/>
      <c r="I6" s="177"/>
    </row>
    <row r="7" spans="1:9" ht="15.75" customHeight="1" x14ac:dyDescent="0.25">
      <c r="A7" s="434" t="s">
        <v>414</v>
      </c>
      <c r="B7" s="434"/>
      <c r="C7" s="434"/>
      <c r="D7" s="434"/>
      <c r="E7" s="434"/>
      <c r="F7" s="434"/>
      <c r="G7" s="434"/>
      <c r="H7" s="434"/>
      <c r="I7" s="434"/>
    </row>
    <row r="8" spans="1:9" ht="39" customHeight="1" x14ac:dyDescent="0.25">
      <c r="A8" s="435" t="s">
        <v>415</v>
      </c>
      <c r="B8" s="436"/>
      <c r="C8" s="436"/>
      <c r="D8" s="436"/>
      <c r="E8" s="436"/>
      <c r="F8" s="436"/>
      <c r="G8" s="436"/>
      <c r="H8" s="436"/>
      <c r="I8" s="437"/>
    </row>
    <row r="9" spans="1:9" ht="15.75" customHeight="1" x14ac:dyDescent="0.25">
      <c r="A9" s="434" t="s">
        <v>416</v>
      </c>
      <c r="B9" s="434"/>
      <c r="C9" s="434"/>
      <c r="D9" s="434"/>
      <c r="E9" s="434"/>
      <c r="F9" s="434"/>
      <c r="G9" s="434"/>
      <c r="H9" s="434"/>
      <c r="I9" s="434"/>
    </row>
    <row r="10" spans="1:9" ht="15" customHeight="1" x14ac:dyDescent="0.25">
      <c r="A10" s="435" t="s">
        <v>417</v>
      </c>
      <c r="B10" s="436"/>
      <c r="C10" s="436"/>
      <c r="D10" s="436"/>
      <c r="E10" s="436"/>
      <c r="F10" s="436"/>
      <c r="G10" s="436"/>
      <c r="H10" s="436"/>
      <c r="I10" s="437"/>
    </row>
    <row r="11" spans="1:9" ht="15.75" customHeight="1" x14ac:dyDescent="0.25">
      <c r="A11" s="438" t="s">
        <v>418</v>
      </c>
      <c r="B11" s="438"/>
      <c r="C11" s="438"/>
      <c r="D11" s="438"/>
      <c r="E11" s="438"/>
      <c r="F11" s="438"/>
      <c r="G11" s="438"/>
      <c r="H11" s="438"/>
      <c r="I11" s="438"/>
    </row>
    <row r="12" spans="1:9" ht="49.5" customHeight="1" x14ac:dyDescent="0.25">
      <c r="A12" s="439" t="s">
        <v>419</v>
      </c>
      <c r="B12" s="439"/>
      <c r="C12" s="439"/>
      <c r="D12" s="439"/>
      <c r="E12" s="439"/>
      <c r="F12" s="439"/>
      <c r="G12" s="439"/>
      <c r="H12" s="439"/>
      <c r="I12" s="439"/>
    </row>
    <row r="13" spans="1:9" ht="15.75" customHeight="1" x14ac:dyDescent="0.25">
      <c r="A13" s="440" t="s">
        <v>420</v>
      </c>
      <c r="B13" s="440"/>
      <c r="C13" s="440"/>
      <c r="D13" s="440"/>
      <c r="E13" s="440"/>
      <c r="F13" s="440"/>
      <c r="G13" s="440"/>
      <c r="H13" s="440"/>
      <c r="I13" s="440"/>
    </row>
    <row r="14" spans="1:9" x14ac:dyDescent="0.25">
      <c r="A14" s="432"/>
      <c r="B14" s="441"/>
      <c r="C14" s="441"/>
      <c r="D14" s="441"/>
      <c r="E14" s="441"/>
      <c r="F14" s="441"/>
      <c r="G14" s="441"/>
      <c r="H14" s="441"/>
      <c r="I14" s="433"/>
    </row>
    <row r="16" spans="1:9" ht="15.75" x14ac:dyDescent="0.25">
      <c r="A16" s="426" t="s">
        <v>421</v>
      </c>
      <c r="B16" s="426"/>
      <c r="C16" s="426"/>
      <c r="D16" s="426"/>
      <c r="E16" s="426"/>
      <c r="F16" s="426"/>
      <c r="G16" s="426"/>
      <c r="H16" s="426"/>
      <c r="I16" s="427"/>
    </row>
    <row r="17" spans="1:9" x14ac:dyDescent="0.25">
      <c r="A17" s="428" t="s">
        <v>422</v>
      </c>
      <c r="B17" s="429"/>
      <c r="C17" s="429"/>
      <c r="D17" s="429"/>
      <c r="E17" s="429"/>
      <c r="F17" s="429"/>
      <c r="G17" s="429"/>
      <c r="H17" s="429"/>
      <c r="I17" s="430"/>
    </row>
    <row r="18" spans="1:9" ht="15.75" x14ac:dyDescent="0.25">
      <c r="A18" s="431" t="s">
        <v>423</v>
      </c>
      <c r="B18" s="431"/>
      <c r="C18" s="431"/>
      <c r="D18" s="431"/>
      <c r="E18" s="431"/>
      <c r="F18" s="431"/>
      <c r="G18" s="431"/>
      <c r="H18" s="431"/>
      <c r="I18" s="431"/>
    </row>
    <row r="19" spans="1:9" x14ac:dyDescent="0.25">
      <c r="A19" s="432" t="s">
        <v>422</v>
      </c>
      <c r="B19" s="433"/>
      <c r="C19" s="175"/>
      <c r="D19" s="175"/>
      <c r="E19" s="175"/>
      <c r="F19" s="176"/>
      <c r="G19" s="176"/>
      <c r="H19" s="176"/>
      <c r="I19" s="145"/>
    </row>
  </sheetData>
  <mergeCells count="16">
    <mergeCell ref="A8:I8"/>
    <mergeCell ref="A3:I3"/>
    <mergeCell ref="A4:B4"/>
    <mergeCell ref="A5:I5"/>
    <mergeCell ref="A6:B6"/>
    <mergeCell ref="A7:I7"/>
    <mergeCell ref="A16:I16"/>
    <mergeCell ref="A17:I17"/>
    <mergeCell ref="A18:I18"/>
    <mergeCell ref="A19:B19"/>
    <mergeCell ref="A9:I9"/>
    <mergeCell ref="A10:I10"/>
    <mergeCell ref="A11:I11"/>
    <mergeCell ref="A12:I12"/>
    <mergeCell ref="A13:I13"/>
    <mergeCell ref="A14:I14"/>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5</vt:i4>
      </vt:variant>
    </vt:vector>
  </HeadingPairs>
  <TitlesOfParts>
    <vt:vector size="15" baseType="lpstr">
      <vt:lpstr>Бухгалтерский баланс</vt:lpstr>
      <vt:lpstr>Отчет о прибылях и убытках</vt:lpstr>
      <vt:lpstr>Отчет об изменении капитала</vt:lpstr>
      <vt:lpstr>Приложение</vt:lpstr>
      <vt:lpstr>Отчет о движении денежных средс</vt:lpstr>
      <vt:lpstr>Форма 1 п.4</vt:lpstr>
      <vt:lpstr>Форма 1 п.5-6</vt:lpstr>
      <vt:lpstr>Форма 1 п.7,8,9</vt:lpstr>
      <vt:lpstr>Форма 1 п.10,13,14</vt:lpstr>
      <vt:lpstr>Аудиторское заключение</vt:lpstr>
      <vt:lpstr>'Бухгалтерский баланс'!Область_печати</vt:lpstr>
      <vt:lpstr>'Отчет о прибылях и убытках'!Область_печати</vt:lpstr>
      <vt:lpstr>'Отчет об изменении капитала'!Область_печати</vt:lpstr>
      <vt:lpstr>Приложение!Область_печати</vt:lpstr>
      <vt:lpstr>Приложение</vt:lpstr>
    </vt:vector>
  </TitlesOfParts>
  <Company>Рога&amp;Копыта</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bondar</dc:creator>
  <cp:lastModifiedBy>Tolochko Ekaterina</cp:lastModifiedBy>
  <cp:lastPrinted>2019-03-21T13:05:58Z</cp:lastPrinted>
  <dcterms:created xsi:type="dcterms:W3CDTF">2012-02-26T11:03:38Z</dcterms:created>
  <dcterms:modified xsi:type="dcterms:W3CDTF">2019-04-30T12:55:50Z</dcterms:modified>
</cp:coreProperties>
</file>